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სახელმწიფო ბიუჯეტით - 2018 წელი" sheetId="2" r:id="rId1"/>
    <sheet name="საკუთარი სახსრებით - 2018 წელი" sheetId="1" r:id="rId2"/>
  </sheets>
  <definedNames>
    <definedName name="_xlnm._FilterDatabase" localSheetId="1" hidden="1">'საკუთარი სახსრებით - 2018 წელი'!$A$1:$L$354</definedName>
    <definedName name="_xlnm._FilterDatabase" localSheetId="0" hidden="1">'სახელმწიფო ბიუჯეტით - 2018 წელი'!$A$1:$L$1</definedName>
    <definedName name="_xlnm.Print_Area" localSheetId="1">'საკუთარი სახსრებით - 2018 წელი'!$A$1:$L$354</definedName>
    <definedName name="_xlnm.Print_Area" localSheetId="0">'სახელმწიფო ბიუჯეტით - 2018 წელი'!$A$1:$K$171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3" i="2" l="1"/>
  <c r="F97" i="2"/>
  <c r="F90" i="2"/>
  <c r="F86" i="2"/>
  <c r="F30" i="2"/>
  <c r="F24" i="2"/>
  <c r="F21" i="2"/>
  <c r="F13" i="2"/>
  <c r="F11" i="2"/>
  <c r="I320" i="1" l="1"/>
  <c r="I335" i="1"/>
  <c r="I349" i="1"/>
  <c r="F320" i="1"/>
  <c r="I289" i="1"/>
  <c r="I288" i="1"/>
  <c r="I280" i="1"/>
  <c r="I282" i="1"/>
  <c r="I300" i="1"/>
  <c r="I274" i="1"/>
  <c r="I278" i="1"/>
  <c r="I276" i="1"/>
  <c r="I275" i="1"/>
  <c r="I269" i="1"/>
  <c r="I265" i="1"/>
  <c r="I246" i="1"/>
  <c r="I245" i="1"/>
  <c r="I255" i="1"/>
  <c r="I257" i="1"/>
  <c r="I264" i="1"/>
  <c r="F315" i="1"/>
  <c r="F314" i="1"/>
  <c r="F312" i="1"/>
  <c r="F304" i="1"/>
  <c r="F63" i="1"/>
  <c r="I83" i="1" l="1"/>
  <c r="I59" i="1"/>
  <c r="I58" i="1"/>
  <c r="I49" i="1"/>
  <c r="F165" i="2" l="1"/>
  <c r="F334" i="1" l="1"/>
  <c r="F333" i="1"/>
  <c r="F342" i="1" l="1"/>
</calcChain>
</file>

<file path=xl/comments1.xml><?xml version="1.0" encoding="utf-8"?>
<comments xmlns="http://schemas.openxmlformats.org/spreadsheetml/2006/main">
  <authors>
    <author>Author</author>
  </authors>
  <commentList>
    <comment ref="F4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შეწყდა</t>
        </r>
      </text>
    </comment>
    <comment ref="F59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შეწყდა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შეწყდა</t>
        </r>
      </text>
    </comment>
  </commentList>
</comments>
</file>

<file path=xl/sharedStrings.xml><?xml version="1.0" encoding="utf-8"?>
<sst xmlns="http://schemas.openxmlformats.org/spreadsheetml/2006/main" count="2947" uniqueCount="854">
  <si>
    <t>N</t>
  </si>
  <si>
    <t xml:space="preserve"> CPV</t>
  </si>
  <si>
    <t>მიმწოდებელი</t>
  </si>
  <si>
    <t>შესყიდვის ობიექტი</t>
  </si>
  <si>
    <t>ხელშეკრულების ნომერი</t>
  </si>
  <si>
    <t>ხელშეკრულების ღირებულება</t>
  </si>
  <si>
    <t>შესყიდვის საშუალება</t>
  </si>
  <si>
    <t>ხელშ-ის დადების
თარიღი</t>
  </si>
  <si>
    <t>გადარიცხული თანხის ოდენობა</t>
  </si>
  <si>
    <t>დაფინანსების წყარო</t>
  </si>
  <si>
    <t>ორგანიზაციული კოდი</t>
  </si>
  <si>
    <t>შენიშვნა</t>
  </si>
  <si>
    <t>შპს "ჯორჯიან მიკროსისტემს"</t>
  </si>
  <si>
    <t>მონაცემთა ბაზის ინსტალაცია და განახლების მომსახურების გაწევა</t>
  </si>
  <si>
    <t>გშ</t>
  </si>
  <si>
    <t>საკუთარი სახსრები</t>
  </si>
  <si>
    <t>31 10 01</t>
  </si>
  <si>
    <t>სსიპ "სახელისუფლებო სპეციალური კავშირგაბმულობის სააგენტო"</t>
  </si>
  <si>
    <t>სპეცკავშირების საკომუნიკაციო მომსახურება</t>
  </si>
  <si>
    <t>შპს ახტელი"</t>
  </si>
  <si>
    <t>სატელეფონო მომსახურების შესყიდვა 30 სატელეფონო ნომერზე</t>
  </si>
  <si>
    <t>ს.ს "ლიბერთი ბანკი"</t>
  </si>
  <si>
    <t>ანგარიშების გახსნა, საბანკო ოპერაციების წარმოება, საბანკო მომსახურების გაწევა</t>
  </si>
  <si>
    <t>ი/მ "მარინა შეყელაშვილი"</t>
  </si>
  <si>
    <t>რეგიონალური ოფისების დალაგება-დასუფთავების მომსახურება</t>
  </si>
  <si>
    <t>ეტ</t>
  </si>
  <si>
    <t>შპს "ჯოვანა"</t>
  </si>
  <si>
    <t>საოფისე ფართის და ინვენტარის დალაგება-დასუფთავება</t>
  </si>
  <si>
    <t>შპს "ბიზნეს ჯგუფი 2010"</t>
  </si>
  <si>
    <t>სააგენტოს კუთვნილი ტვირთმზიდის უნაგირა საწევარას ტექნიკური მომსახურეობა</t>
  </si>
  <si>
    <t>31 10 03</t>
  </si>
  <si>
    <t>სააგენტოს კუთვნილი ერთი ერთეული ბულდოზერის ტექნიკური მომსახურეობა</t>
  </si>
  <si>
    <t>შპს ''ავტოლიდერი''</t>
  </si>
  <si>
    <t>სააგენტოს კუთვნილი ავტომობილების ტექნიკური მომსახურება</t>
  </si>
  <si>
    <t>შპს ''იზი პრინტი''</t>
  </si>
  <si>
    <t>სხვადასხვა სახის კარტრიჯების დატენვის და აღდგენის მომსახურება</t>
  </si>
  <si>
    <t>შპს ''თეგეტა მოტორსი''</t>
  </si>
  <si>
    <t>შპს ''ლ.მ.ც. გრუპი"'</t>
  </si>
  <si>
    <t>ტვირთის გადაზიდვა</t>
  </si>
  <si>
    <t>ს.ს. ''გუდვილი''</t>
  </si>
  <si>
    <t>სხვადასხვა სახის სპირტიანი სასმელები</t>
  </si>
  <si>
    <t>შპს ''დეკორი"</t>
  </si>
  <si>
    <t>1500 ბაინდერი და 500 გამჭვირვალე ფაილი</t>
  </si>
  <si>
    <t>სხვადასხვა სახის და რაოდენობის საკანცელარიო ნივთები</t>
  </si>
  <si>
    <t>ი/მ ''გიორგი ხუციშვილი''</t>
  </si>
  <si>
    <t>მთელი საქართველოს მაშტაბით სააგენტოს კუთვნილი ავტომობილების ტექნიკური მომსახურება</t>
  </si>
  <si>
    <t>ი.მ ''ლერი ჭაჭუა''</t>
  </si>
  <si>
    <t>სავარაუდოდ 450მ3 მერქნული რესურსის დახერხვის, დატვირთვის, ტრანსპორტირების და ჩამოტვირთვის ტრანსპორტირება</t>
  </si>
  <si>
    <t>შპს ''ლილე''</t>
  </si>
  <si>
    <t>რაჭა-ლეჩხუმი ქვემო სვანეთის რეგიონში, 1175.05 მ3 მერქნული რესურსის დამზადება</t>
  </si>
  <si>
    <t>რაჭა-ლეჩხუმი ქვემო სვანეთის რეგიონში, 963.68 მ3 მერქნული რესურსის დამზადება</t>
  </si>
  <si>
    <t>რაჭა-ლეჩხუმი ქვემო სვანეთის რეგიონში, 1190.92 მ3 მერქნული რესურსის დამზადება</t>
  </si>
  <si>
    <t>შპს ''ინტერპრინტ ჯორჯია''</t>
  </si>
  <si>
    <t>170 ცალი პირადობის დამადასტურებელი ბარათი</t>
  </si>
  <si>
    <t>შპს ''ჯი თი გრუპი''</t>
  </si>
  <si>
    <t>სამი ერთეული მაღალი გამავლობის სატვირთო თვითმცლელი ავტომანქანის ტექნიკური მომსახურება</t>
  </si>
  <si>
    <t>შპს ''ლაზ''</t>
  </si>
  <si>
    <t>კახეთის რეგიონში სავარაუდოდ 399,26 მ3 მერქნული რესურსის დამზადება</t>
  </si>
  <si>
    <t>კახეთის რეგიონში სავარაუდოდ 1241,57 მ3 მერქნული რესურსის დამზადება</t>
  </si>
  <si>
    <t>შპს ''ნაკარალი''</t>
  </si>
  <si>
    <t>კახეთის რეგიონში სავარაუდოდ 1013,80 მ3 მერქნული რესურსის დამზადება</t>
  </si>
  <si>
    <t>კახეთის რეგიონში სავარაუდოდ 1528,63 მ3 მერქნული რესურსის დამზადება</t>
  </si>
  <si>
    <t>კახეთის რეგიონში სავარაუდოდ 891,76 მ3 მერქნული რესურსის დამზადება</t>
  </si>
  <si>
    <t>კახეთის რეგიონში სავარაუდოდ 439,49 მ3 მერქნული რესურსის დამზადება</t>
  </si>
  <si>
    <t>კახეთის რეგიონში სავარაუდოდ 309,47 მ3 მერქნული რესურსის დამზადება</t>
  </si>
  <si>
    <t>შპს ''მესხეთი''</t>
  </si>
  <si>
    <t>ერთი ერთეული სატრანსპორტო საშუალების გზისთვის ვარგისიანობის ტესტირებისა და ტექნიკური ნებართვის გაცემა</t>
  </si>
  <si>
    <t>09132000</t>
  </si>
  <si>
    <t>შპს რომპეტროლ საქართველო</t>
  </si>
  <si>
    <t>საწვავის შესყიდვა ეტაპობრივად საორიენტაციო მოცულობა 200 000 ლიტრი (ბენზინი პრემიუმი)</t>
  </si>
  <si>
    <t>კტ</t>
  </si>
  <si>
    <t>2017 წლის ბიუჯეტის ხელშეკრულება</t>
  </si>
  <si>
    <t>09134200</t>
  </si>
  <si>
    <t>საწვავის შესყიდვა ეტაპობრივად საორიენტაციო მოცულობა 120 000 ლიტრი (დიზელი)</t>
  </si>
  <si>
    <t>77231400</t>
  </si>
  <si>
    <t>შპს ''მ3''</t>
  </si>
  <si>
    <t>11455 ჰექტარი ტყის ინვენტარიზაცია</t>
  </si>
  <si>
    <t>31 10 04</t>
  </si>
  <si>
    <t>22227 ჰექტარი ტყის ინვენტარიზაცია</t>
  </si>
  <si>
    <t>შპს ''ახტელი''</t>
  </si>
  <si>
    <t>2017 წლის საკუთარის ხელშეკრულება</t>
  </si>
  <si>
    <t>შპს ''ყაზბეგი-ფშაველი''</t>
  </si>
  <si>
    <t>შპს ''ორბი-XXI''</t>
  </si>
  <si>
    <t>ი/მ ''ხვიჩა გელოვანი''</t>
  </si>
  <si>
    <t>შპს ''დაჩი''</t>
  </si>
  <si>
    <t>შპს ''ნიტატური''</t>
  </si>
  <si>
    <t>შპს ''მერქანი''</t>
  </si>
  <si>
    <t>ი/მ ''გიორგი მეშველიანი''</t>
  </si>
  <si>
    <t>77210000</t>
  </si>
  <si>
    <t>ი/მ ''ერემი ტუღუში''</t>
  </si>
  <si>
    <t>ი/მ ''ქეროფ მკრტიჩიან''</t>
  </si>
  <si>
    <t>ი/მ ''მარო გვიჭიანი''</t>
  </si>
  <si>
    <t>შპს ''ჯი ბი ემ ჯგუფი''</t>
  </si>
  <si>
    <t>31 10 02</t>
  </si>
  <si>
    <t>45400000</t>
  </si>
  <si>
    <t>ი/მ ''ზვიადი ჭელიძე''</t>
  </si>
  <si>
    <t>რაჭა-ლეჩხუმისა და ქვემო სვანეთის საოფისე შენობის რემონტი</t>
  </si>
  <si>
    <t>შპს ''პარტნიორი 27''</t>
  </si>
  <si>
    <t>შპს ''გიგა და დათა''</t>
  </si>
  <si>
    <t>შპს ''კოშკი''</t>
  </si>
  <si>
    <t>შპს ''ორმელეთი''</t>
  </si>
  <si>
    <t>ი/მ ''ბაჩუკი ზუმაძე''</t>
  </si>
  <si>
    <t>მერქნული რესურსის დამზადება</t>
  </si>
  <si>
    <t>2016 წლის საკუთარის ხელშეკრულება</t>
  </si>
  <si>
    <t>ი/მ 'რობიზონ ზუმაძე''</t>
  </si>
  <si>
    <t>სსიპ საქართველოს ეროვნული არქივი</t>
  </si>
  <si>
    <t>საარქივო მომსახურების შესყიდვა</t>
  </si>
  <si>
    <t>სახელმწიფო ბიუჯეტი</t>
  </si>
  <si>
    <t>სსიპ საფინანსო-ანალიტიკური სამსახური</t>
  </si>
  <si>
    <t>შპს ''ეი თი კომპანი''</t>
  </si>
  <si>
    <t>შპს ''ფრანი''</t>
  </si>
  <si>
    <t>09100000</t>
  </si>
  <si>
    <t>შპს ''სან პეტროლიუმ ჯორჯია''</t>
  </si>
  <si>
    <t>ინტერნეტ მომსახურების მიწოდება</t>
  </si>
  <si>
    <t>მაუწყებლობის ტრანზიტი - მაუწყებლების ტელეპროგრამების გადაცემა</t>
  </si>
  <si>
    <t>სს სილქნეტი</t>
  </si>
  <si>
    <t>ციფრული ტელევიზიის მომსახურება 10 წერტილზე</t>
  </si>
  <si>
    <t>სსიპ დაცვის პოლიციის დეპარტამენტი</t>
  </si>
  <si>
    <t>უსაფრთხოებასთან დაკავშირებული მომსახურების შესყიდვა</t>
  </si>
  <si>
    <t>სსიპ საჯარო რეესტრის ეროვნული სააგენტო</t>
  </si>
  <si>
    <t>სსიპ ეროვნული სატყეო სააგენტოს ჩართვა დოკუმენტბრუნვის ელექტრონულ სისტემაში</t>
  </si>
  <si>
    <t>221600 ლიტრი ბენზინის შესყიდვა</t>
  </si>
  <si>
    <t>119100 ლიტრი დიზელის შესყიდვა</t>
  </si>
  <si>
    <t>სსიპ ეროვნული სატყეო სააგენტოს მერქნული რესურსების მართვის ელექტრონული სისტემის განვითარება, მხარდაჭერა, ტექნიკური მომსახურება და მისი ადმინისტრირება.</t>
  </si>
  <si>
    <t>შემსყიდველის სისტემების მიმწოდებლის სერვერზე განთავსება, მისი ადმინისტრირება და ტექნიკური მხარდაჭერა.</t>
  </si>
  <si>
    <t>შპს ელვა.ჯი</t>
  </si>
  <si>
    <t>სხვადასხვა დასახელებების და რაოდენობების გაზეთების მიწოდება</t>
  </si>
  <si>
    <t>შპს სან პეტროლიუმ ჯორჯია</t>
  </si>
  <si>
    <t>2500 ლიტრი G-force პრემიუმის ბენზინის შესყიდვა</t>
  </si>
  <si>
    <t>1600 ლიტრი ბენზინის პრემიუმის შესყიდვა</t>
  </si>
  <si>
    <t>შპს "სი-ტი პარკ"</t>
  </si>
  <si>
    <t xml:space="preserve">1 ერთეული ავტოსატრანსპორტო საშუალებისათვის ერთწლიანი პარკირების საფასურის გადახდა. </t>
  </si>
  <si>
    <t>სს "ფრანს ავტო"</t>
  </si>
  <si>
    <t>სააგენტოს კუთვნილი 21 ერთეული ავტოსატრანსპორტო საშუალების ტექნიკური მომსახურეობა.</t>
  </si>
  <si>
    <t>შპს "იბერია ავტო ლენდი"</t>
  </si>
  <si>
    <t>სააგენტოს კუთვნილი 6 ერთეული ავტოსატრანსპორტო საშუალების ტექნიკური მომსახურეობა.</t>
  </si>
  <si>
    <t xml:space="preserve">3 ერთეული ავტოსატრანსპორტო საშუალებისათვის ერთწლიანი პარკირების საფასურის გადახდა. </t>
  </si>
  <si>
    <t>შპს "ტოიოტა ცენტრი თბილისი"</t>
  </si>
  <si>
    <t>1 ერთეული ავტოსატრანსპორტო საშუალებისათვის (GN010FA) ტექნიკური მომსახურეობა.</t>
  </si>
  <si>
    <t>შპს "მაგთიკომი"</t>
  </si>
  <si>
    <t>მოდემის საშუალებით ინტერნეტ მომსახურების შესყიდვა</t>
  </si>
  <si>
    <t>2300 ლიტრი პრემიუმი</t>
  </si>
  <si>
    <t>22213000</t>
  </si>
  <si>
    <t>აა(ი)პ ''მშენებლობის შემფასებელთა კავშირი''</t>
  </si>
  <si>
    <t>სამშენებლო რესურსების ფასთა კრებული</t>
  </si>
  <si>
    <t>22211100</t>
  </si>
  <si>
    <t>22 ცალი სარეგისტრაციო ჟურნალი</t>
  </si>
  <si>
    <t>შპს ადამ ბერიძის სახელობის ნიადაგისა და სურსათის დიაგნოსტიკური ცენტრი ''ანასეული''</t>
  </si>
  <si>
    <t>ნიადაგის ნიმუშების ლაბორატორიული კვლევისა და შესაბამისი დასკვნის მომზადების მომსახურება</t>
  </si>
  <si>
    <t>შპს ''ტყეკაფი''</t>
  </si>
  <si>
    <t>სანიტარული ჭრის ფარგლებში, სამცხე-ჯავახეთში 360 მ3 მერქნული რესურსის დამზადება</t>
  </si>
  <si>
    <t xml:space="preserve">10 ერთეული ავტოსატრანსპორტო საშუალებისათვის ერთწლიანი პარკირების საფასურის გადახდა. </t>
  </si>
  <si>
    <t>ს.ს ''ბეჭდვითი სიტყვის კომპინატი''</t>
  </si>
  <si>
    <t>386250 კომპლექტი ხე-ტყის წარმოშობის დოკუმენტი</t>
  </si>
  <si>
    <t>64200000</t>
  </si>
  <si>
    <t>შემსყიდველის თანამშრომლების ნომერზე მობილური სატელეფონო მომსახურების გაწევა</t>
  </si>
  <si>
    <t>75100000</t>
  </si>
  <si>
    <t>სსიპ ''შსს მომსახურების სააგენტო''</t>
  </si>
  <si>
    <t>მექანიკური სატრანსპორტო საშუალების რეგისტრაცია, იარაღის გადაფორმება</t>
  </si>
  <si>
    <t>63700000</t>
  </si>
  <si>
    <t>შპს ''I GPS ოპერატორი''</t>
  </si>
  <si>
    <t>სავარაუდოდ 140 ერთეულ ავტოსატრანსპორტო საშუალებაზე GPS მოწყობილობის უსასყიდლოდ დამონტაჟება</t>
  </si>
  <si>
    <t>15800000</t>
  </si>
  <si>
    <t>ს.ს ''გუდვილი''</t>
  </si>
  <si>
    <t>სხვადასხვა სახის პროდუქტები (ყავა, შაქარი)</t>
  </si>
  <si>
    <t>30100000</t>
  </si>
  <si>
    <t>შპს ''პენსან ჯორჯია''</t>
  </si>
  <si>
    <t>A4 ფორმატის, პირველი ხარისხის საბეჭდი ქაღალდი</t>
  </si>
  <si>
    <t>31500000</t>
  </si>
  <si>
    <t>შპს ''ექსპრეს ჯგუფი''</t>
  </si>
  <si>
    <t>ერთი კომპლექტი განათებული აბრა</t>
  </si>
  <si>
    <t>34900000</t>
  </si>
  <si>
    <t>ი/მ ''დავით სანთელაძე''</t>
  </si>
  <si>
    <t>10-12 სმ დიამეტრის და 2 მეტრი სიგრძის 3985 ცალი ხის ბოძი</t>
  </si>
  <si>
    <t>18500000</t>
  </si>
  <si>
    <t>შპს ''ვაით სტუდიო''</t>
  </si>
  <si>
    <t>1 ცალი სასაჩუქრე კერამიკული ნაკეთობა ''კედლის მინიატურა''</t>
  </si>
  <si>
    <t>შპს ''ჰიდროსერვისი''</t>
  </si>
  <si>
    <t>ორი ერთეული სპეცტექნიკის ტექნიკური მომსახურება</t>
  </si>
  <si>
    <t>03400000</t>
  </si>
  <si>
    <t>ფ/პ ''ზურაბი ჩიბურდანიძე''</t>
  </si>
  <si>
    <t>6 ცალი სასაჩუქრე კოლხური ბზა</t>
  </si>
  <si>
    <t>ფ/პ ''ალექსი ბიგანაშვილი''</t>
  </si>
  <si>
    <t>124 ცალი დამღა ნუმერატორი</t>
  </si>
  <si>
    <t>შპს ''თეუ ჯგუფი''</t>
  </si>
  <si>
    <t>1000 ცალი პლასტმასის ხაფანგი</t>
  </si>
  <si>
    <t>რაჭა-ლეჩხუმი ქვემო სვანეთის რეგიონში, 545.99 მ3 მერქნული რესურსის დამზადება</t>
  </si>
  <si>
    <t>შპს ''მთაორი''</t>
  </si>
  <si>
    <t>რაჭა-ლეჩხუმი ქვემო სვანეთის რეგიონში, 927.79 მ3 მერქნული რესურსის დამზადება</t>
  </si>
  <si>
    <t>ი/მ "გურამი მალაზონია"</t>
  </si>
  <si>
    <t xml:space="preserve">სამეგრელო-ზემო სვანეთის რეგიონში 320 მ3  მერქნული რესურსის დამზადება. </t>
  </si>
  <si>
    <t>შპს "ზურა"</t>
  </si>
  <si>
    <t xml:space="preserve">კახეთის რეგიონში 1225.32 მ3  მერქნული რესურსის დამზადება. </t>
  </si>
  <si>
    <t xml:space="preserve">კახეთის რეგიონში 732.44 მ3  მერქნული რესურსის დამზადება. </t>
  </si>
  <si>
    <t>შპს "ა-რ შაინიძე ბიზნეს კომპანია"</t>
  </si>
  <si>
    <t xml:space="preserve">კახეთის რეგიონში 250 მ3 ს მერქნული რესურსის დამზადება. </t>
  </si>
  <si>
    <t>შპს "ალპა+"</t>
  </si>
  <si>
    <t>4000 ცალი ფერომონი "პესტიციდის" მიწოდება.</t>
  </si>
  <si>
    <t xml:space="preserve">რაჭა-ლეჩხუმი ქვემო სვანეთის რეგიონში 888.96 მ3 მერქნული რესურსის დამზადება. </t>
  </si>
  <si>
    <t>შპს ''იუ-ჯი-თი''</t>
  </si>
  <si>
    <t>10 ცალი სტანდარტული კომპიუტერის კომპლექტი</t>
  </si>
  <si>
    <t>შპს ''ალტა''</t>
  </si>
  <si>
    <t>2 ცალი სტანდარტული პორტაბელური კომპიუტერი</t>
  </si>
  <si>
    <t xml:space="preserve">კახეთის რეგიონში 572.60 მ3  მერქნული რესურსის დამზადება. </t>
  </si>
  <si>
    <t xml:space="preserve">კახეთის რეგიონში 260.84 მ3  მერქნული რესურსის დამზადება. </t>
  </si>
  <si>
    <t xml:space="preserve">კახეთის რეგიონში 289.18 მ3  მერქნული რესურსის დამზადება. </t>
  </si>
  <si>
    <t xml:space="preserve">კახეთის რეგიონში 304.51 მ3  მერქნული რესურსის დამზადება. </t>
  </si>
  <si>
    <t xml:space="preserve">კახეთის რეგიონში 164.31 მ3  მერქნული რესურსის დამზადება. </t>
  </si>
  <si>
    <t xml:space="preserve">კახეთის რეგიონში 267.95 მ3  მერქნული რესურსის დამზადება. </t>
  </si>
  <si>
    <t xml:space="preserve">კახეთის რეგიონში 656.99 მ3  მერქნული რესურსის დამზადება. </t>
  </si>
  <si>
    <t xml:space="preserve">კახეთის რეგიონში 373.33 მ3  მერქნული რესურსის დამზადება. </t>
  </si>
  <si>
    <t xml:space="preserve">კახეთის რეგიონში 178.69 მ3  მერქნული რესურსის დამზადება. </t>
  </si>
  <si>
    <t xml:space="preserve">კახეთის რეგიონში 217.71 მ3  მერქნული რესურსის დამზადება. </t>
  </si>
  <si>
    <t>ი/მ ''თეიმურაზ საბანიძე''</t>
  </si>
  <si>
    <t xml:space="preserve">სამეგრელო-ზემო სვანეთის რეგიონში 871.84 მ3  მერქნული რესურსის დამზადება. </t>
  </si>
  <si>
    <t>ი/მ ''თემურ ჭკადუა''</t>
  </si>
  <si>
    <t xml:space="preserve">სამეგრელო-ზემო სვანეთის რეგიონში 1264.47 მ3  მერქნული რესურსის დამზადება. </t>
  </si>
  <si>
    <t>შპს ''გარდ სერვისი''</t>
  </si>
  <si>
    <t>6600 ლიტრი ბიოლოგიური პრეპარატის (ლეპიდინი) სამჯერ მიწისზედა შესხურების/შეწამვლის მომსახურების შესყიდვა</t>
  </si>
  <si>
    <t>შპს ''თორი''</t>
  </si>
  <si>
    <t xml:space="preserve">სამცხე-ჯავახეთის რეგიონში 1378.21 მ3  მერქნული რესურსის დამზადება. </t>
  </si>
  <si>
    <t xml:space="preserve">სამცხე-ჯავახეთის რეგიონში 839.45 მ3  მერქნული რესურსის დამზადება. </t>
  </si>
  <si>
    <t xml:space="preserve">კახეთის რეგიონში 289.78 მ3  მერქნული რესურსის დამზადება. </t>
  </si>
  <si>
    <t>ი/მ ''ვალერი შამუგია''</t>
  </si>
  <si>
    <t xml:space="preserve">სამეგრელო-ზემო სვანეთის რეგიონში 238 მ3  მერქნული რესურსის დამზადება. </t>
  </si>
  <si>
    <t>ი/მ ''ცეზარ ანსიანი''</t>
  </si>
  <si>
    <t xml:space="preserve">სამეგრელო-ზემო სვანეთის რეგიონში 954.85 მ3  მერქნული რესურსის დამზადება. </t>
  </si>
  <si>
    <t>ი/მ '' შმაგი ჭკადუა''</t>
  </si>
  <si>
    <t xml:space="preserve">სამეგრელო-ზემო სვანეთის რეგიონში 1242.82 მ3  მერქნული რესურსის დამზადება. </t>
  </si>
  <si>
    <t xml:space="preserve">სამეგრელო-ზემო სვანეთის რეგიონში 303.68 მ3  მერქნული რესურსის დამზადება. </t>
  </si>
  <si>
    <t xml:space="preserve">კახეთის რეგიონში 261.88 მ3  მერქნული რესურსის დამზადება. </t>
  </si>
  <si>
    <t>შპს ''ნეოტექი''</t>
  </si>
  <si>
    <t>ერთი ერთეული შლაგბაუმის კომპლექტი</t>
  </si>
  <si>
    <t>ი/მ ''გელა ბერიძე''</t>
  </si>
  <si>
    <t xml:space="preserve">სამცხე-ჯავახეთის რეგიონში 225.273 მ3  მერქნული რესურსის დამზადება. </t>
  </si>
  <si>
    <t>ი/მ ''ჯემალ ჭკადუა''</t>
  </si>
  <si>
    <t xml:space="preserve">სამეგრელო-ზემო სვანეთის რეგიონში 1402.49 მ3  მერქნული რესურსის დამზადება. </t>
  </si>
  <si>
    <t>შპს ''გლობალ ლოჯისტიკა''</t>
  </si>
  <si>
    <t>სხვადასხვა სამეურნეო საქონელი</t>
  </si>
  <si>
    <t>ი/მ ''ბადრი მურჯიკნელი''</t>
  </si>
  <si>
    <t xml:space="preserve">შიდა ქართლის რეგიონში 646.7504 მ3  მერქნული რესურსის დამზადება. </t>
  </si>
  <si>
    <t>ი/მ ''გოჩა ბებია''</t>
  </si>
  <si>
    <t xml:space="preserve">სამეგრელო-ზემო სვანეთის რეგიონში 397.11 მ3  მერქნული რესურსის დამზადება. </t>
  </si>
  <si>
    <t>ი/მ ''რობიზონ ზუმაძე''</t>
  </si>
  <si>
    <t xml:space="preserve">სამეგრელო-ზემო სვანეთის რეგიონში 1193.17 მ3  მერქნული რესურსის დამზადება. </t>
  </si>
  <si>
    <t>ი/მ ''ირაკლი ცინდელიანი''</t>
  </si>
  <si>
    <t xml:space="preserve">სამეგრელო-ზემო სვანეთის რეგიონში 665.21 მ3  მერქნული რესურსის დამზადება. </t>
  </si>
  <si>
    <t>ი/მ ''გურამი მალაზონია''</t>
  </si>
  <si>
    <t xml:space="preserve">სამეგრელო-ზემო სვანეთის რეგიონში 453.55 მ3  მერქნული რესურსის დამზადება. </t>
  </si>
  <si>
    <t xml:space="preserve">სამეგრელო-ზემო სვანეთის რეგიონში 794.98 მ3  მერქნული რესურსის დამზადება. </t>
  </si>
  <si>
    <t>ი/მ ''ნინო ჭკადუა''</t>
  </si>
  <si>
    <t xml:space="preserve">სამეგრელო-ზემო სვანეთის რეგიონში 1153.52 მ3  მერქნული რესურსის დამზადება. </t>
  </si>
  <si>
    <t>ი/მ ''ზაურ ჭანტურია''</t>
  </si>
  <si>
    <t xml:space="preserve">სამეგრელო-ზემო სვანეთის რეგიონში 317.44 მ3  მერქნული რესურსის დამზადება. </t>
  </si>
  <si>
    <t xml:space="preserve">სამეგრელო-ზემო სვანეთის რეგიონში 1541.68 მ3  მერქნული რესურსის დამზადება. </t>
  </si>
  <si>
    <t>შპს ''ანზორი 66''</t>
  </si>
  <si>
    <t xml:space="preserve">მცხეთა-მთიანეთის რეგიონში 400 მ3  მერქნული რესურსის დამზადება. </t>
  </si>
  <si>
    <t xml:space="preserve">მცხეთა-მთიანეთის რეგიონში 115 მ3  მერქნული რესურსის დამზადება. </t>
  </si>
  <si>
    <t>ი/მ ''კონსტანტინე ნადირაძე''</t>
  </si>
  <si>
    <t xml:space="preserve">მცხეთა-მთიანეთის რეგიონში 420 მ3  მერქნული რესურსის დამზადება. </t>
  </si>
  <si>
    <t>შპს ''ბუნება''</t>
  </si>
  <si>
    <t xml:space="preserve">სამცხე-ჯავახეთის რეგიონში 783.321 მ3  მერქნული რესურსის დამზადება. </t>
  </si>
  <si>
    <t xml:space="preserve">სამცხე-ჯავახეთის რეგიონში 384.93 მ3  მერქნული რესურსის დამზადება. </t>
  </si>
  <si>
    <t>შპს ''სავაჭრო ჯგუფი''</t>
  </si>
  <si>
    <t>სხვადასხვა სახის ხანძარსაწინააღმდეგო საქონელი</t>
  </si>
  <si>
    <t xml:space="preserve">სამცხე-ჯავახეთის რეგიონში 1649.30 მ3  მერქნული რესურსის დამზადება. </t>
  </si>
  <si>
    <t xml:space="preserve">მცხეთა-მთიანეთის რეგიონში 139.58 მ3  მერქნული რესურსის დამზადება. </t>
  </si>
  <si>
    <t>შპს ''ვუდ ექსპორტი''</t>
  </si>
  <si>
    <t xml:space="preserve">სამეგრელო-ზემო სვანეთის რეგიონში 1650.32 მ3  მერქნული რესურსის დამზადება. </t>
  </si>
  <si>
    <t>ი/მ ''ნუკრი ჩაკვეტაძე''</t>
  </si>
  <si>
    <t xml:space="preserve">რაჭა-ლეჩხუმი ქვემო სვანეთის რეგიონში 221 მ3 მერქნული რესურსის დამზადება. </t>
  </si>
  <si>
    <t>შპს ''ნინი''</t>
  </si>
  <si>
    <t xml:space="preserve">რაჭა-ლეჩხუმი ქვემო სვანეთის რეგიონში 193 მ3 მერქნული რესურსის დამზადება. </t>
  </si>
  <si>
    <t>ი/მ ''გიგა გაგნიძე''</t>
  </si>
  <si>
    <t xml:space="preserve">შიდა ქართლის რეგიონში 152 მ3  მერქნული რესურსის დამზადება. </t>
  </si>
  <si>
    <t>ი/მ ''თინა ცინცაძე''</t>
  </si>
  <si>
    <t xml:space="preserve">გურიის რეგიონში 260 მ3  მერქნული რესურსის დამზადება. </t>
  </si>
  <si>
    <t xml:space="preserve">სამცხე-ჯავახეთის რეგიონში 478.217 მ3  მერქნული რესურსის დამზადება. </t>
  </si>
  <si>
    <t>ი/მ ''ზაქრო სიგუა''</t>
  </si>
  <si>
    <t xml:space="preserve">სამეგრელო-ზემო სვანეთის რეგიონში 515 მ3  მერქნული რესურსის დამზადება. </t>
  </si>
  <si>
    <t>ი/მ ''ბადრი გოქაძე''</t>
  </si>
  <si>
    <t xml:space="preserve">რაჭა-ლეჩხუმი ქვემო სვანეთის რეგიონში 188 მ3 მერქნული რესურსის დამზადება. </t>
  </si>
  <si>
    <t>ი/მ 'მარო გვიჭიანი''</t>
  </si>
  <si>
    <t xml:space="preserve">სამეგრელო-ზემო სვანეთის რეგიონში 593.46 მ3  მერქნული რესურსის დამზადება. </t>
  </si>
  <si>
    <t>ი/მ 'გიული ნარიმანაშვილი''</t>
  </si>
  <si>
    <t>2000 ცალი ხე-ტყის მავნებლების ხაფანგის განთავსება</t>
  </si>
  <si>
    <t>ი/მ 'გელა ბერიძე''</t>
  </si>
  <si>
    <t xml:space="preserve">სამცხე-ჯავახეთის რეგიონში 264.02 მ3  მერქნული რესურსის დამზადება. </t>
  </si>
  <si>
    <t>ფ.პ ''ამირან მჟავანაძე''</t>
  </si>
  <si>
    <t>მერქნული რესურსის გადაზიდვა</t>
  </si>
  <si>
    <t>ი/მ 'ზვიად კვანჭიანი - ბაია''</t>
  </si>
  <si>
    <t xml:space="preserve">სამეგრელო-ზემო სვანეთის რეგიონში 983.61 მ3  მერქნული რესურსის დამზადება. </t>
  </si>
  <si>
    <t>ი/მ 'ცეზარ ანსიანი''</t>
  </si>
  <si>
    <t xml:space="preserve">სამეგრელო-ზემო სვანეთის რეგიონში 924.96 მ3  მერქნული რესურსის დამზადება. </t>
  </si>
  <si>
    <t xml:space="preserve">კახეთის რეგიონში 181.13 მ3 ხე-ტყის მერქნული რესურსის დამზადება </t>
  </si>
  <si>
    <t xml:space="preserve">კახეთის რეგიონში 62.08 მ3 ხე-ტყის მერქნული რესურსის დამზადება </t>
  </si>
  <si>
    <t xml:space="preserve">კახეთის რეგიონში 68.70 მ3 ხე-ტყის მერქნული რესურსის დამზადება </t>
  </si>
  <si>
    <t xml:space="preserve">იმერეთის რეგიონში 72.22 მ3 ხე-ტყის მერქნული რესურსის დამზადება </t>
  </si>
  <si>
    <t xml:space="preserve">სამეგრელო-ზემო სვანეთის რეგიონში 17.59 მ3 ხე-ტყის მერქნული რესურსის დამზადება </t>
  </si>
  <si>
    <t xml:space="preserve">სამეგრელო-ზემო სვანეთის რეგიონში 341.76 მ3 ხე-ტყის მერქნული რესურსის დამზადება </t>
  </si>
  <si>
    <t xml:space="preserve">სამეგრელო-ზემო სვანეთის რეგიონში 388.01 მ3 ხე-ტყის მერქნული რესურსის დამზადება </t>
  </si>
  <si>
    <t xml:space="preserve">იმერეთის რეგიონში 553.94 მ3 ხე-ტყის მერქნული რესურსის დამზადება </t>
  </si>
  <si>
    <t>შპს ''რგანი''</t>
  </si>
  <si>
    <t xml:space="preserve">იმერეთის რეგიონში 329.01 მ3 ხე-ტყის მერქნული რესურსის დამზადება </t>
  </si>
  <si>
    <t>რაჭა-ლეჩხუმი ქვემო სვანეთის რეგიონში 1954.61 მ3 ხე-ტყის მერქნული რესურსის დამზადება</t>
  </si>
  <si>
    <t xml:space="preserve">გურიის რეგიონში 157 მ3 ხე-ტყის მერქნული რესურსის დამზადება </t>
  </si>
  <si>
    <t xml:space="preserve">გურიის რეგიონში 163 მ3 ხე-ტყის მერქნული რესურსის დამზადება </t>
  </si>
  <si>
    <t xml:space="preserve">სამცხე-ჯავახეთის  რეგიონში 85 მ3 ხე-ტყის მერქნული რესურსის დამზადება </t>
  </si>
  <si>
    <t xml:space="preserve">სამეგრელო-ზემო სვანეთის  რეგიონში 371.33 მ3 ხე-ტყის მერქნული რესურსის დამზადება, </t>
  </si>
  <si>
    <t xml:space="preserve">სანიტარული ჭრის ფარგლებში სამცხე-ჯავახეთის  რეგიონში 1562.46 მ3 ხე-ტყის მერქნული რესურსის დამზადება </t>
  </si>
  <si>
    <t xml:space="preserve">სანიტარული ჭრის ფარგლებში სამცხე-ჯავახეთის  რეგიონში 250.42 მ3 ხე-ტყის მერქნული რესურსის დამზადება </t>
  </si>
  <si>
    <t xml:space="preserve">კახეთის რეგიონში 99.56 მ3 ხე-ტყის მერქნული რესურსის დამზადება </t>
  </si>
  <si>
    <t>რაჭა-ლეჩხუმი ქვემო სვანეთის რეგიონში 907.04 მ3 ხე-ტყის მერქნული რესურსის დამზადება</t>
  </si>
  <si>
    <t>სამცხე-ჯავახეთის  რეგიონში 1334.323 მ3 ხე-ტყის მერქნული რესურსის დამზადება</t>
  </si>
  <si>
    <t>სამეგრელო-ზემო სვანეთის რეგიონში 728.88 მ3 ხე-ტყის მერქნული რესურსის დამზადება</t>
  </si>
  <si>
    <t>სამეგრელო-ზემო სვანეთის რეგიონში 2650.70 მ3 ხე-ტყის მერქნული რესურსის დამზადება</t>
  </si>
  <si>
    <t>2015 წლის საკუთარის ხელშეკრულება</t>
  </si>
  <si>
    <t>შპს ''მშენებელი''</t>
  </si>
  <si>
    <t>2017 წლის ხელშერულება</t>
  </si>
  <si>
    <t xml:space="preserve">სატელეკომუნიკაციო მომსახურებები </t>
  </si>
  <si>
    <t>1650 ლიტრი ბენზინის პრემიუმის საბარათე სისტემით შესყიდვა</t>
  </si>
  <si>
    <t>2400 ლიტრი G-force პრემიუმის ბენზინის შესყიდვა</t>
  </si>
  <si>
    <t>ი/მ "ომარ ნადირაშვილი"</t>
  </si>
  <si>
    <t>სანიტარული ჭრის ფარგლებში, ქვემო ქართლში 150 მ3 წიწვოვანი მერქნული რესურსის დამზადება</t>
  </si>
  <si>
    <t>შპს "ლუმენი"</t>
  </si>
  <si>
    <t>სასიგნალო აპარატურის დემონტაჟი და მონტაჟი</t>
  </si>
  <si>
    <t>შპს "სოფთმასტერი"</t>
  </si>
  <si>
    <t>1 ცალი დიჯიპიასის შესყიდვა</t>
  </si>
  <si>
    <t>შპს "ფრანი"</t>
  </si>
  <si>
    <t>3000 ცალი სავიზიტო ბარათის მიწოდება</t>
  </si>
  <si>
    <t>ი/მ ნიკოლოზ სხულუხია</t>
  </si>
  <si>
    <t>70 მმ სიგრძის 117 კგ ლურსმნის შესყიდვა</t>
  </si>
  <si>
    <t>შპს "ელექტრონი"</t>
  </si>
  <si>
    <t>ბენზოხერხის ნაწილების (ჯაჭვები) შესყიდვა</t>
  </si>
  <si>
    <t>ბენზოხერხების 10 ცალი 5,2 დიამეტრის ქლიბის შესყიდვა</t>
  </si>
  <si>
    <t>09200000</t>
  </si>
  <si>
    <t>ბენზოხერხისათვის განკუთვნილი 5 ლიტრი საწვავის შესყიდვა</t>
  </si>
  <si>
    <t>შპს "ოტო მოტორსი"</t>
  </si>
  <si>
    <t>100 ლიტრი ძრავის ზეთი</t>
  </si>
  <si>
    <t>შპს "ჯეომეტალ"</t>
  </si>
  <si>
    <t xml:space="preserve">250 მეტრი სიგრძის უჟანგავი ხვია ეკლიანი მავთული </t>
  </si>
  <si>
    <t>შპს ''ლუმენი''</t>
  </si>
  <si>
    <t>ციმციმას და ხმოვანი სასიგნალო აპარატურის დემონტაჟი</t>
  </si>
  <si>
    <t>შპს "ბიოაგრო - მცენარეთა ბიოლოგიური დაცვის ცენტრი"</t>
  </si>
  <si>
    <t>6600 ლიტრი "ბიოლოგიური ინსექტიციდი"-ს შესყიდვა.</t>
  </si>
  <si>
    <t>შპს "სარფლეგალსერვისი"</t>
  </si>
  <si>
    <t>6000 ცალი ფერომონი-იპსოვიტი "პესტიციდის" შესყიდვა</t>
  </si>
  <si>
    <t>შპს ''ასპ-გრუპი''</t>
  </si>
  <si>
    <t>ერთი ერთეული ავტოსატრანსპორტო საშუალების ტექნიკური მომსახურება</t>
  </si>
  <si>
    <t>შპს ''აიდიეს ბორჯომი თბილისი''</t>
  </si>
  <si>
    <t>სხვადასხვა სახის უალკოჰოლო სასმელები (წყალი)</t>
  </si>
  <si>
    <t>სანიტარული ჭრის ფარგლებში, შიდა ქართლის რეგიონში სავარაუდოდ 2300 მ3 მერქნული რესურსის დამზადების მომსახურება</t>
  </si>
  <si>
    <t>შპს ''ბი ემ სი გორგია''</t>
  </si>
  <si>
    <t>2 ცალი კიბე</t>
  </si>
  <si>
    <t>შპს ''ტერმინალ ვესტ თრეიდინგი''</t>
  </si>
  <si>
    <t>10 ცალი სხვადასხვა სახის და მონაცემების ბენზოხერხი</t>
  </si>
  <si>
    <t>ბენზოხერხებისთვის განკუთვნილი 30 ლიტრი საწვავი</t>
  </si>
  <si>
    <t>66500000</t>
  </si>
  <si>
    <t>ს.ს. ''სადაზღვეო კომპანია ალფა''</t>
  </si>
  <si>
    <t>102 ერთეული ავტოსატრანსპორტო საშუალების დაზღვევა</t>
  </si>
  <si>
    <t>შპს ''ნიკო-ოილი 2017''</t>
  </si>
  <si>
    <t>500 ლიტრი საპოხი ზეთი</t>
  </si>
  <si>
    <t>31400000</t>
  </si>
  <si>
    <t>შპს ''ინტერავტო თრეიდინგი''</t>
  </si>
  <si>
    <t>14 ცალი ტყვიამჟავური აკუმულატორი</t>
  </si>
  <si>
    <t>35200000</t>
  </si>
  <si>
    <t>შპს ''TBILISI BUILD''</t>
  </si>
  <si>
    <t>საინფორმაციო პანელები</t>
  </si>
  <si>
    <t>შპს "ბობერი"</t>
  </si>
  <si>
    <t xml:space="preserve">შემრევი ონკანისა და სხვადასხვა სანტექნიკური მოწყობილობების მიწოდება </t>
  </si>
  <si>
    <t>შპს "ედესი"</t>
  </si>
  <si>
    <t>CD და DVD დისკების მიწოდება</t>
  </si>
  <si>
    <t>შპს "ფოტო სამყარო"</t>
  </si>
  <si>
    <t xml:space="preserve">10 ერთეული 5მმ სისქის ქაფმუყაოზე დაბეჭდილი ფოტოსურათი </t>
  </si>
  <si>
    <t>კარის საკეტისა და საკეტის გულანის მიწოდება</t>
  </si>
  <si>
    <t>ბენზოხერხების 30 ცალი 5.2 დიამეტრის ქლიბის შესყიდვა</t>
  </si>
  <si>
    <t>შპს "დიზელი და ჰიდრავლიკა"</t>
  </si>
  <si>
    <t>3 ერთეული სატვირთო თვითმცლელის "FOTON AUMAN" მომსახურეობა</t>
  </si>
  <si>
    <t>შპს "კოპიპრინტ-2000"</t>
  </si>
  <si>
    <t>2 ცალი სამსახურებრივი მრგვალი ბეჭედი და 2 ცალი ფაქსიმილია</t>
  </si>
  <si>
    <t>შპს "ულტრა"</t>
  </si>
  <si>
    <t>კომპიუტერის 1 ცალი მყარი დისკი</t>
  </si>
  <si>
    <t>ი/მ ივანე ჩუტკერაშვილი</t>
  </si>
  <si>
    <t>წარმომადგენლობითი ხარჯი (28.05.2018)</t>
  </si>
  <si>
    <t>ს.ს. გუდვილი</t>
  </si>
  <si>
    <t>სხვადასხვა სახის პროდუქტები (ყავა, ჩაი)</t>
  </si>
  <si>
    <t>შპს "სან პეტროლიუმ ჯორჯია"</t>
  </si>
  <si>
    <t>1800 ლიტრი G-force პრემიუმის ბენზინის შესყიდვა</t>
  </si>
  <si>
    <t>ი/მ გურამ შაყულაშვილი</t>
  </si>
  <si>
    <t>სააგენტოს ოფისში 246X60სმ ზომის მინის დაბურვა სპეციალური თვითწებვადი ფირით</t>
  </si>
  <si>
    <t>შპს "ეტალონი 2007"</t>
  </si>
  <si>
    <t>სააგენტოს ცენტრალური საოფისე შენობის ნაწილის სარემონტო სამუშაოები</t>
  </si>
  <si>
    <t>სააგენტოს დაცვა 1 ივნისიდან 31 დეკემბრის ჩათვლით</t>
  </si>
  <si>
    <t>შპს ლუმენი</t>
  </si>
  <si>
    <t>სააგენტოს ავტომობილებზე სასიგნალო მოწყობილობების-ოპერატიული ციმციმების შეკეთება და ტექნიკური მომსახურება</t>
  </si>
  <si>
    <t>ი/მ მამუკა კაპანაძე</t>
  </si>
  <si>
    <t>ერთი ერთეული ავტომანქანის მინების დაბურვის მომსახურეობა</t>
  </si>
  <si>
    <t>შემსყიდველის კუთვნილი საოფისე ფართის დალაგება-დასუფთავება</t>
  </si>
  <si>
    <t>ბენზოხერხებისთვის განკუთვნილი 15 ლიტრი საწვავი</t>
  </si>
  <si>
    <t>შპს "ავტოტრანს სერვისი"</t>
  </si>
  <si>
    <t>ბენზოხერხის ნაწილების მიწოდება</t>
  </si>
  <si>
    <r>
      <t>შპს გაზეთი</t>
    </r>
    <r>
      <rPr>
        <sz val="9"/>
        <rFont val="AcadMtavr"/>
      </rPr>
      <t xml:space="preserve"> ,,</t>
    </r>
    <r>
      <rPr>
        <sz val="9"/>
        <rFont val="Sylfaen"/>
        <family val="1"/>
      </rPr>
      <t>ლიტერატურული მესხეთი</t>
    </r>
    <r>
      <rPr>
        <sz val="9"/>
        <rFont val="AcadMtavr"/>
      </rPr>
      <t xml:space="preserve">’’ </t>
    </r>
  </si>
  <si>
    <t>სააგენტოს მიერ მიწოდებული ტექსტის (განჩინებები) გაზეთ ლიტერატურული მესხეთის გამოცემაში განთავსება</t>
  </si>
  <si>
    <t>ი/მ ლაზარე აფრიამაშვილი</t>
  </si>
  <si>
    <t>ავტომანქანების რეცხვის მომსახურება</t>
  </si>
  <si>
    <t>ი/მ თამარ მაჭავარიანი</t>
  </si>
  <si>
    <t>თვითწებადი ფირების (სტიკერები) მიწოდება</t>
  </si>
  <si>
    <t>შპს "ივერსი"</t>
  </si>
  <si>
    <t>შპს "სოკარ ჯორჯია პეტროლიუმი"</t>
  </si>
  <si>
    <t>5 ცალი როუტერის შესყიდვა</t>
  </si>
  <si>
    <t>შპს "ავტოტექნო"</t>
  </si>
  <si>
    <t>2 ერთეული მაღალი გამავლობის სატვირთო თვითმცლელი ავტომანქანის "Howo 7"-ის შესყიდვა</t>
  </si>
  <si>
    <t>სსიპ "სახელმწიფო სერვისების სააგენტო"</t>
  </si>
  <si>
    <t>13 ერთეული კვალიფიციური ელექტრონული ხელმოწერის/შტამპის შექმნის საშუალების წამკითხველის შესყიდვა</t>
  </si>
  <si>
    <t>18/13-226 (96)</t>
  </si>
  <si>
    <t>1285 ლიტრი ბენზინის პრემიუმის შესყიდვა</t>
  </si>
  <si>
    <t>905 ლიტრი G-Force პრემიუმის შესყიდვა</t>
  </si>
  <si>
    <t>შპს "მესხეთი"</t>
  </si>
  <si>
    <t>ერთი ერთეული ავტოსატრანსპორტო საშუალების (ZIl 131) ტექნიკური მომსახურება</t>
  </si>
  <si>
    <t>სს "გუდვილი"</t>
  </si>
  <si>
    <t>სხვადასხვა სახის პროდუქტების მიწოდება (ყავა და შაქარი)</t>
  </si>
  <si>
    <t xml:space="preserve"> ავტოსატრანსპორტო საშუალებების ტექნიკური მომსახურება</t>
  </si>
  <si>
    <t>შპს ''გიო მოტორსი''</t>
  </si>
  <si>
    <t xml:space="preserve">უნაგირა-საწევარას გზისთვის ვარგისიანობის ტესტირებისა და ტექნიკური ნებართვის გაცემის მომსახურება </t>
  </si>
  <si>
    <t>შპს ''არდიექსი''</t>
  </si>
  <si>
    <t>გარე გამოყენების საქართველოს ეროვნული დროშები</t>
  </si>
  <si>
    <t>2150 ლიტრი პრემიუმი</t>
  </si>
  <si>
    <t>შსს სსიპ მომსახურების სააგენტო</t>
  </si>
  <si>
    <t>მექანიკური სატრანსპორტო საშუალების საექსპერტო შემოწმება, დათვალიერება, რეგისტრაცია, დაჩქარებული მომსახურება და სხვა მომსახ.</t>
  </si>
  <si>
    <t>ბენზოხერხების 40 ცალი ქლიბის მიწოდება</t>
  </si>
  <si>
    <t>ბენზოხერხების ნაწილების ჯაჭვების მიწოდება</t>
  </si>
  <si>
    <t>1950 ლიტრი პრემიუმი</t>
  </si>
  <si>
    <t>1050 ლიტრი დიზელის შესყიდვა</t>
  </si>
  <si>
    <t>არაგაბარიტული ტვირთვის დაცვა-გაცილება</t>
  </si>
  <si>
    <t>შპს "ვაით სტუდიო"</t>
  </si>
  <si>
    <t>სხვადასხვა სახის სასაჩუქრე ნაკეთობები</t>
  </si>
  <si>
    <t>შპს "აზავერი"</t>
  </si>
  <si>
    <t>ლიფტების ტექნიკური მომსახურეობა</t>
  </si>
  <si>
    <t>შპს "იუ-ჯი-თი"</t>
  </si>
  <si>
    <t>7 ცალი A-4 ფორმატის B ტიპის მრავალფუნქციური შავთეთრი ლაზერული პრინტერის და კარტრიჯების შესყიდვა</t>
  </si>
  <si>
    <t>სსიპ ფინანსთა სამინისტროს აკადემია</t>
  </si>
  <si>
    <t>ბესიკ კუსიდის ტრენინგის ორგანიზება</t>
  </si>
  <si>
    <t>'ვალერი შამუგია''</t>
  </si>
  <si>
    <t xml:space="preserve">სამეგრელო-ზემო სვანეთის რეგიონში 117 მ3  მერქნული რესურსის დამზადება. </t>
  </si>
  <si>
    <t>ი/მ ''ფრიდონ თომაძე''</t>
  </si>
  <si>
    <t xml:space="preserve">რაჭა-ლეჩხუმი ქვემო სვანეთის რეგიონში 83 მ3 მერქნული რესურსის დამზადება. </t>
  </si>
  <si>
    <t>42510000</t>
  </si>
  <si>
    <t>შპს ''ტექნოჰაუსი''</t>
  </si>
  <si>
    <t>კედლის კონდიციონერი თანმდევი მონტაჟით</t>
  </si>
  <si>
    <t>ი/მ ''ვალერი ჭითანავა''</t>
  </si>
  <si>
    <t xml:space="preserve">სამეგრელო-ზემო სვანეთის რეგიონში 315 მ3  მერქნული რესურსის დამზადება. </t>
  </si>
  <si>
    <t>63100000</t>
  </si>
  <si>
    <t>ი/მ ''შალვა გონგლაძე''</t>
  </si>
  <si>
    <t>12 მ3 მერქნული რესურსის ტრანსპორტირება</t>
  </si>
  <si>
    <t>13 მ3 მერქნული რესურსის ტრანსპორტირება</t>
  </si>
  <si>
    <t>ი/მ ''მერაბ კურტანიძე''</t>
  </si>
  <si>
    <t>226 მ3 მერქნული რესურსის ტრანსპორტირება</t>
  </si>
  <si>
    <t>შპს ''რუ 7''</t>
  </si>
  <si>
    <t xml:space="preserve">რაჭა-ლეჩხუმი ქვემო სვანეთის რეგიონში 186.76 მ3 მერქნული რესურსის დამზადება. </t>
  </si>
  <si>
    <t>ი/მ ''ალექსი ქვრივიშვილი''</t>
  </si>
  <si>
    <t xml:space="preserve">შიდა ქართლის რეგიონში 108 მ3 მერქნული რესურსის დამზადება. </t>
  </si>
  <si>
    <t xml:space="preserve">შიდა ქართლის რეგიონში 325 მ3 მერქნული რესურსის დამზადება. </t>
  </si>
  <si>
    <t>ი/მ ''გოჩა ლურსმანაშვილი''</t>
  </si>
  <si>
    <t xml:space="preserve">იმერეთის რეგიონში 450 მ3 მერქნული რესურსის დამზადება. </t>
  </si>
  <si>
    <t>ი/მ ''ნანა ბოჭორიშვილი''</t>
  </si>
  <si>
    <t xml:space="preserve">სამეგრელო-ზემო სვანეთის რეგიონში 654.12 მ3  მერქნული რესურსის დამზადება. </t>
  </si>
  <si>
    <t xml:space="preserve">სამეგრელო-ზემო სვანეთის რეგიონში 393.60 მ3  მერქნული რესურსის დამზადება. </t>
  </si>
  <si>
    <t>ი/მ ''მერაბი აბუთიძე''</t>
  </si>
  <si>
    <t xml:space="preserve">რაჭა-ლეჩხუმი ქვემო სვანეთის რეგიონში 118 მ3 მერქნული რესურსის დამზადება. </t>
  </si>
  <si>
    <t>ი/მ ''ბორისი ჯიაძე''</t>
  </si>
  <si>
    <t xml:space="preserve">რაჭა-ლეჩხუმი ქვემო სვანეთის რეგიონში 258 მ3 მერქნული რესურსის დამზადება. </t>
  </si>
  <si>
    <t>ი/მ ''ბიჭიკო გაბრიჭიძე''</t>
  </si>
  <si>
    <t xml:space="preserve">იმერეთის რეგიონში 252 მ3 მერქნული რესურსის დამზადება. </t>
  </si>
  <si>
    <t>ი/მ ''გულვერი ხაცურიანი''</t>
  </si>
  <si>
    <t xml:space="preserve">იმერეთის რეგიონში 145 მ3 მერქნული რესურსის დამზადება. </t>
  </si>
  <si>
    <t xml:space="preserve">იმერეთის რეგიონში 341 მ3 მერქნული რესურსის დამზადება. </t>
  </si>
  <si>
    <t xml:space="preserve">მცხეთა-მთიანეთის რეგიონში 300.42 მ3 მერქნული რესურსის დამზადება. </t>
  </si>
  <si>
    <t>ი/მ ''გიგა ჭოლოკავა''</t>
  </si>
  <si>
    <t>124.04 მ3 მერქნული რესურსის ტრანსპორტირება</t>
  </si>
  <si>
    <t>42500000</t>
  </si>
  <si>
    <t>50700000</t>
  </si>
  <si>
    <t>ფ.პ. ''ზურაბ ლომიშვილი''</t>
  </si>
  <si>
    <t>კონდიციონერების ტექნიკური მომსახურება</t>
  </si>
  <si>
    <t xml:space="preserve">მცხეთა-მთიანეთის რეგიონში 202 მ3 მერქნული რესურსის დამზადება. </t>
  </si>
  <si>
    <t>შპს ''ნატურე სერვისი''</t>
  </si>
  <si>
    <t xml:space="preserve">სამეგრელო-ზემო სვანეთის რეგიონში 532 მ3  მერქნული რესურსის დამზადება. </t>
  </si>
  <si>
    <t xml:space="preserve">სამეგრელო-ზემო სვანეთის რეგიონში 2161 მ3  მერქნული რესურსის დამზადება. </t>
  </si>
  <si>
    <t>ი/მ ''გოგიტა აბულაძე''</t>
  </si>
  <si>
    <t xml:space="preserve">შიდა ქართლის რეგიონში 282.5 მ3 მერქნული რესურსის დამზადება. </t>
  </si>
  <si>
    <t xml:space="preserve">შიდა ქართლის რეგიონში 351 მ3 მერქნული რესურსის დამზადება. </t>
  </si>
  <si>
    <t>შპს ''გრინ ვუდი''</t>
  </si>
  <si>
    <t xml:space="preserve">სამცხე-ჯავახეთის რეგიონში 836 მ3  მერქნული რესურსის დამზადება. </t>
  </si>
  <si>
    <t>ი/მ ''ხატია შევჩენკო''</t>
  </si>
  <si>
    <t xml:space="preserve">სამცხე-ჯავახეთის რეგიონში 468 მ3  მერქნული რესურსის დამზადება. </t>
  </si>
  <si>
    <t xml:space="preserve">მცხეთა-მთიანეთის რეგიონში 226 მ3 მერქნული რესურსის დამზადება. </t>
  </si>
  <si>
    <t>შპს ''ზენი''</t>
  </si>
  <si>
    <t xml:space="preserve">სამეგრელო-ზემო სვანეთის რეგიონში 896.51 მ3  მერქნული რესურსის დამზადება. </t>
  </si>
  <si>
    <t>ი/მ ''თამაზ ცინდელიანი''</t>
  </si>
  <si>
    <t xml:space="preserve">სამეგრელო-ზემო სვანეთის რეგიონში 597.84 მ3  მერქნული რესურსის დამზადება. </t>
  </si>
  <si>
    <t>ი/მ ''გიული ნარიმანაშვილი''</t>
  </si>
  <si>
    <t>97 მ3 მერქნული რესურსის ტრანსპორტირება</t>
  </si>
  <si>
    <t>ი/მ ''გივი ყაზიშვილი''</t>
  </si>
  <si>
    <t xml:space="preserve">შიდა ქართლის რეგიონში 403 მ3 მერქნული რესურსის დამზადება. </t>
  </si>
  <si>
    <t>ი/მ ''ვასილ ფილიშვილი''</t>
  </si>
  <si>
    <t xml:space="preserve">სამცხე-ჯავახეთის რეგიონში 104.69 მ3  მერქნული რესურსის დამზადება. </t>
  </si>
  <si>
    <t>შპს ''კამო''</t>
  </si>
  <si>
    <t xml:space="preserve">სამცხე-ჯავახეთის რეგიონში 158 მ3  მერქნული რესურსის დამზადება. </t>
  </si>
  <si>
    <t xml:space="preserve">სამცხე-ჯავახეთის რეგიონში 326.88 მ3  მერქნული რესურსის დამზადება. </t>
  </si>
  <si>
    <t>შპს ''აგრო დეველოპერი''</t>
  </si>
  <si>
    <t xml:space="preserve">სამეგრელო-ზემო სვანეთის რეგიონში 564 მ3  მერქნული რესურსის დამზადება. </t>
  </si>
  <si>
    <t>ი/მ ''ჯიმშერი მაჩაიძე''</t>
  </si>
  <si>
    <t xml:space="preserve">იმერეთის რეგიონში 566 მ3  მერქნული რესურსის დამზადება. </t>
  </si>
  <si>
    <t xml:space="preserve">სამცხე-ჯავახეთის რეგიონში 338 მ3  მერქნული რესურსის დამზადება. </t>
  </si>
  <si>
    <t>შპს ''ნიკოლა''</t>
  </si>
  <si>
    <t xml:space="preserve">სამეგრელო-ზემო სვანეთის რეგიონში 1282.73 მ3  მერქნული რესურსის დამზადება. </t>
  </si>
  <si>
    <t>ი/მ ''ეკატერინე ციხისელი''</t>
  </si>
  <si>
    <t>112.24 მ3 მერქნული რესურსის ტრანსპორტირება</t>
  </si>
  <si>
    <t xml:space="preserve">სამცხე-ჯავახეთის რეგიონში 160 მ3  მერქნული რესურსის დამზადება. </t>
  </si>
  <si>
    <t xml:space="preserve">სამცხე-ჯავახეთის რეგიონში 137 მ3  მერქნული რესურსის დამზადება. </t>
  </si>
  <si>
    <t xml:space="preserve">სამცხე-ჯავახეთის რეგიონში 125 მ3  მერქნული რესურსის დამზადება. </t>
  </si>
  <si>
    <t xml:space="preserve">სამცხე-ჯავახეთის რეგიონში 89 მ3  მერქნული რესურსის დამზადება. </t>
  </si>
  <si>
    <t xml:space="preserve">სამცხე-ჯავახეთის რეგიონში 98 მ3  მერქნული რესურსის დამზადება. </t>
  </si>
  <si>
    <t xml:space="preserve">სამცხე-ჯავახეთის რეგიონში 84 მ3  მერქნული რესურსის დამზადება. </t>
  </si>
  <si>
    <t xml:space="preserve">სამცხე-ჯავახეთის რეგიონში 82 მ3  მერქნული რესურსის დამზადება. </t>
  </si>
  <si>
    <t xml:space="preserve">სამცხე-ჯავახეთის რეგიონში 76 მ3  მერქნული რესურსის დამზადება. </t>
  </si>
  <si>
    <t>ი/მ ''გოჩა ქათამაძე''</t>
  </si>
  <si>
    <t xml:space="preserve">გურიის რეგიონში 45 მ3  მერქნული რესურსის დამზადება. </t>
  </si>
  <si>
    <t xml:space="preserve">გურიის რეგიონში 256 მ3  მერქნული რესურსის დამზადება. </t>
  </si>
  <si>
    <t xml:space="preserve">გურიის რეგიონში 100 მ3  მერქნული რესურსის დამზადება. </t>
  </si>
  <si>
    <t>ი/მ ''ბესიკ ბალახაძე''</t>
  </si>
  <si>
    <t xml:space="preserve">სამცხე-ჯავახეთის რეგიონში 169 მ3  მერქნული რესურსის დამზადება. </t>
  </si>
  <si>
    <t>ი/მ ''ზურაბი ფერაძე''</t>
  </si>
  <si>
    <t xml:space="preserve">იმერეთის რეგიონში 140 მ3  მერქნული რესურსის დამზადება. </t>
  </si>
  <si>
    <t xml:space="preserve">იმერეთის რეგიონში 207.5 მ3  მერქნული რესურსის დამზადება. </t>
  </si>
  <si>
    <t xml:space="preserve">იმერეთის რეგიონში 150 მ3  მერქნული რესურსის დამზადება. </t>
  </si>
  <si>
    <t xml:space="preserve">სამცხე-ჯავახეთის რეგიონში 507.86 მ3  მერქნული რესურსის დამზადება. </t>
  </si>
  <si>
    <t>ი/მ ''ხასან ბიჯალოვი''</t>
  </si>
  <si>
    <t xml:space="preserve">სამეგრელო-ზემო სვანეთის რეგიონში 1100.52 მ3  მერქნული რესურსის დამზადება. </t>
  </si>
  <si>
    <t>42900000</t>
  </si>
  <si>
    <t>შპს ''ეკომაქსი''</t>
  </si>
  <si>
    <t>1 ცალი მაღალი წნევით რეცხვის აპარატი</t>
  </si>
  <si>
    <t>ი/მ ''ზურაბ ჯულაიძე''</t>
  </si>
  <si>
    <t>ი/მ ''სალომე ხაჭაპურიძე''</t>
  </si>
  <si>
    <t xml:space="preserve">იმერეთის რეგიონში 800.5 მ3  მერქნული რესურსის დამზადება. </t>
  </si>
  <si>
    <t xml:space="preserve">სამეგრელო-ზემო სვანეთის რეგიონში 586.17 მ3  მერქნული რესურსის დამზადება. </t>
  </si>
  <si>
    <t xml:space="preserve">სამეგრელო-ზემო სვანეთის რეგიონში 966.21 მ3  მერქნული რესურსის დამზადება. </t>
  </si>
  <si>
    <t>ფ/პ ''ზურაბ ლომიშვილი''</t>
  </si>
  <si>
    <t>60100000</t>
  </si>
  <si>
    <t>ფ/პ ''გოჩა ალფაიძე''</t>
  </si>
  <si>
    <t>სპეციალური სატრანსპორტო საშუალების დაქირავება მძღოლთან ერთად</t>
  </si>
  <si>
    <t>ი/მ ''ლევან სამხარაძე''</t>
  </si>
  <si>
    <t xml:space="preserve">სამცხე-ჯავახეთის რეგიონში 250 მ3  მერქნული რესურსის დამზადება. </t>
  </si>
  <si>
    <t>ი/მ ''ვიტალი გაჩეჩილაძე''</t>
  </si>
  <si>
    <t xml:space="preserve">სამცხე-ჯავახეთის რეგიონში 245.45 მ3  მერქნული რესურსის დამზადება. </t>
  </si>
  <si>
    <t>ი/მ ''თეიმურაზ მირიანაშვილი''</t>
  </si>
  <si>
    <t xml:space="preserve">კახეთის რეგიონში 535.69 მ3  მერქნული რესურსის დამზადება. </t>
  </si>
  <si>
    <t xml:space="preserve">კახეთის რეგიონში 147.65 მ3  მერქნული რესურსის დამზადება. </t>
  </si>
  <si>
    <t xml:space="preserve">შიდა ქართლი რეგიონში 472.5 მ3  მერქნული რესურსის დამზადება. </t>
  </si>
  <si>
    <t>ი/მ ''გოჩა ირემაძე''</t>
  </si>
  <si>
    <t xml:space="preserve">გურიის რეგიონში 316 მ3  მერქნული რესურსის დამზადება. </t>
  </si>
  <si>
    <t>ი/მ ''ავთანდილ სიხარულიძე''</t>
  </si>
  <si>
    <t xml:space="preserve">გურიის რეგიონში 224 მ3  მერქნული რესურსის დამზადება. </t>
  </si>
  <si>
    <t>ი/მ ''სოზარი გარდაფხაძე''</t>
  </si>
  <si>
    <t xml:space="preserve">რაჭა-ლეჩხუმი ქვემო სვანეთის რეგიონში 674.79 მ3  მერქნული რესურსის დამზადება. </t>
  </si>
  <si>
    <t xml:space="preserve">რაჭა-ლეჩხუმი ქვემო სვანეთის რეგიონში 505.85 მ3  მერქნული რესურსის დამზადება. </t>
  </si>
  <si>
    <t xml:space="preserve">კახეთის რეგიონში 594.66 მ3  მერქნული რესურსის დამზადება. </t>
  </si>
  <si>
    <t>ი/მ ''ავთანდილ ჯანხოთელი''</t>
  </si>
  <si>
    <t xml:space="preserve">რაჭა-ლეჩხუმი ქვემო სვანეთის რეგიონში 174 მ3  მერქნული რესურსის დამზადება. </t>
  </si>
  <si>
    <t>შპს ''ნინია''</t>
  </si>
  <si>
    <t xml:space="preserve">სამეგრელო-ზემო სვანეთის რეგიონში 459 მ3  მერქნული რესურსის დამზადება. </t>
  </si>
  <si>
    <t>140 მ3 მერქნული რესურსის ტრანსპორტირება</t>
  </si>
  <si>
    <t>ი/მ ''თენგიზ ხაჩიძე''</t>
  </si>
  <si>
    <t>240.4 მ3 მერქნული რესურსის ტრანსპორტირება</t>
  </si>
  <si>
    <t>შპს ''კომპანია ემ ჯი ვი''</t>
  </si>
  <si>
    <t xml:space="preserve">კახეთის რეგიონში 202.28 მ3  მერქნული რესურსის დამზადება. </t>
  </si>
  <si>
    <t>ი/მ ''ბესიკ ბახალაძე''</t>
  </si>
  <si>
    <t xml:space="preserve">სამცხე-ჯავახეთის რეგიონში 143 მ3  მერქნული რესურსის დამზადება. </t>
  </si>
  <si>
    <t>ი/მ ''მიხეილ ღლონტი''</t>
  </si>
  <si>
    <t>ი/მ ''გიორგი მგალობლიშვილი''</t>
  </si>
  <si>
    <t xml:space="preserve">გურიის რეგიონში 94 მ3  მერქნული რესურსის დამზადება. </t>
  </si>
  <si>
    <t>ი/მ ''მამუკა ჯიშკარიანი''</t>
  </si>
  <si>
    <t xml:space="preserve">იმერეთის რეგიონში 435 მ3  მერქნული რესურსის დამზადება. </t>
  </si>
  <si>
    <t xml:space="preserve">იმერეთის რეგიონში 238 მ3  მერქნული რესურსის დამზადება. </t>
  </si>
  <si>
    <t>შპს ''ბანი 100''</t>
  </si>
  <si>
    <t xml:space="preserve">შიდა ქართლის რეგიონში 1839 მ3  მერქნული რესურსის დამზადება. </t>
  </si>
  <si>
    <t xml:space="preserve">სამეგრელო-ზემო სვანეთის რეგიონში 494.51 მ3  მერქნული რესურსის დამზადება. </t>
  </si>
  <si>
    <t>39200000</t>
  </si>
  <si>
    <t>შპს ''სტამბა ქომი''</t>
  </si>
  <si>
    <t>3 ერთეული ბანერის გასაჭიმი სტენდი</t>
  </si>
  <si>
    <t>ფ/პ ევგენი ჭანტურია</t>
  </si>
  <si>
    <t>სააგენტოს სარდაფში ცენტრალური წყლის სისტემის აღდგენა</t>
  </si>
  <si>
    <t>შპს "ტექნოჰაუსი"</t>
  </si>
  <si>
    <t>მცხეთა-მთიანეთის სატყეო სამსახურის ოფისში არსებული კონდეციონერის შეკეთება</t>
  </si>
  <si>
    <t>მცხეთა-მთიანეთის სატყეო სამსახურის ოფისში არსებული კონდეციონერის შეკეთების ფარგლებში ამწეთი სარგებლობა</t>
  </si>
  <si>
    <t>ი/მ გოჩა ირემაძე</t>
  </si>
  <si>
    <t>შპს "ანზორი 66"</t>
  </si>
  <si>
    <t>მცხეთა-მთიანეთის სატყეო რეგიონში 234.80 მ3 მერქნული რესურსის დამზადება</t>
  </si>
  <si>
    <t>შპს "ტერმინალ ვესტ თრეიდინგი"</t>
  </si>
  <si>
    <t>6 ცალი ფარანის მიწოდება</t>
  </si>
  <si>
    <t>ი/მ მამია აფაქიძე</t>
  </si>
  <si>
    <t>რაჭა-ლეჩხუმ-ქვემო სვანეთის სატყეო რეგიონში 162 მ3 მერქნული რესურსის დამზადება</t>
  </si>
  <si>
    <t>ი/მ ავთანდილ დვალი</t>
  </si>
  <si>
    <t>იმერეთის სატყეო რეგიონში 285 მ3 მერქნული რესურსის დამზადება</t>
  </si>
  <si>
    <t>ი/მ თეიმურაზი თვალთვაძე</t>
  </si>
  <si>
    <t>იმერეთის სატყეო რეგიონში 810 მ3 მერქნული რესურსის დამზადება</t>
  </si>
  <si>
    <t>ი/მ ელდარი ჭკადუა</t>
  </si>
  <si>
    <t>სამეგრელოს სატყეო რეგიონში 143 მ3 მერქნული რესურსის დამზადება</t>
  </si>
  <si>
    <t>ი/მ გია ჯოყილაძე</t>
  </si>
  <si>
    <t>სამცხე-ჯავახეთის სატყეო რეგიონში 204.77 მ3 მერქნული რესურსის დამზადება</t>
  </si>
  <si>
    <t>შპს "ლაზ"</t>
  </si>
  <si>
    <t>კახეთის სატყეო რეგიონში 989.41 მ3 მერქნული რესურსის დამზადება</t>
  </si>
  <si>
    <t>კახეთის სატყეო რეგიონში 394.13 მ3 მერქნული რესურსის დამზადება</t>
  </si>
  <si>
    <t>კახეთის სატყეო რეგიონში 405.92 მ3 მერქნული რესურსის დამზადება</t>
  </si>
  <si>
    <t>ი/მ გიორგი დოლიძე</t>
  </si>
  <si>
    <t>სამცხე-ჯავახეთის სატყეო რეგიონში 197.391 მ3 მერქნული რესურსის დამზადება</t>
  </si>
  <si>
    <t>ი/მ იმედა ჩხეტიანი</t>
  </si>
  <si>
    <t>რაჭა-ლეჩხუმ-ქვემო სვანეთის სატყეო რეგიონში 188 მ3 მერქნული რესურსის დამზადება</t>
  </si>
  <si>
    <t>ი/მ ლევან სუთიძე</t>
  </si>
  <si>
    <t>რაჭა-ლეჩხუმ-ქვემო სვანეთის სატყეო რეგიონში 110 მ3 მერქნული რესურსის დამზადება</t>
  </si>
  <si>
    <t>ბენზოხერხის ნაწილების (ჯაჭვების) მიწოდება</t>
  </si>
  <si>
    <t>ბენზოხერხისთვის განკუთვნილ 20 ლიტრ საწვავში გასაზავებელი ჩამოსასხმელი ზეთი</t>
  </si>
  <si>
    <t>ი/მ ალექსი ქვრივიშვილი</t>
  </si>
  <si>
    <t>შიდა ქართლის სატყეო რეგიონში 76 მ3 მერქნული რესურსის დამზადება</t>
  </si>
  <si>
    <t>შიდა ქართლის სატყეო რეგიონში 286 მ3 მერქნული რესურსის დამზადება</t>
  </si>
  <si>
    <t>ი/მ მელიტონ ლიპარტელიანი</t>
  </si>
  <si>
    <t>91 მ3 მერქნული რესურსის ტრანსპორტირება</t>
  </si>
  <si>
    <t>შპს "თეგეტა მოტორსი"</t>
  </si>
  <si>
    <t>40 ცალი საბურავის შესყიდვა</t>
  </si>
  <si>
    <t>8 ცალი საბურავის შესყიდვა</t>
  </si>
  <si>
    <t>12 ცალი საბურავის შესყიდვა</t>
  </si>
  <si>
    <t>80 ცალი საბურავის შესყიდვა</t>
  </si>
  <si>
    <t>144 ცალი საბურავის შესყიდვა</t>
  </si>
  <si>
    <t>ი/მ ლევან რობაქიძე</t>
  </si>
  <si>
    <t>სამცხე-ჯავახეთის სატყეო რეგიონში 264.35 მ3 მერქნული რესურსის დამზადება</t>
  </si>
  <si>
    <t>შპს "კამო"</t>
  </si>
  <si>
    <t>სამცხე-ჯავახეთის სატყეო რეგიონში 340 მ3 მერქნული რესურსის დამზადება</t>
  </si>
  <si>
    <t>შპს "წიწვი 2018"</t>
  </si>
  <si>
    <t>რაჭა-ლეჩხუმ-ქვემო სვანეთის სატყეო რეგიონში 918.29 მ3 მერქნული რესურსის დამზადება</t>
  </si>
  <si>
    <t>რაჭა-ლეჩხუმ-ქვემო სვანეთის სატყეო რეგიონში 804.57 მ3 მერქნული რესურსის დამზადება</t>
  </si>
  <si>
    <t>4 ცალი საბურავის შესყიდვა</t>
  </si>
  <si>
    <t>ი/მ ზურაბ ხვინთელანი</t>
  </si>
  <si>
    <t>სამეგრელო-ზემო სვანეთის სატყეო რეგიონში 370 მ3 მერქნული რესურსის დამზადება</t>
  </si>
  <si>
    <t>ი/მ ილია ქობალია</t>
  </si>
  <si>
    <t>170 მ3 მერქნული რესურსის ტრანსპორტირება</t>
  </si>
  <si>
    <t>სამცხე-ჯავახეთის სატყეო რეგიონში 146 მ3 მერქნული რესურსის დამზადება</t>
  </si>
  <si>
    <t>სამცხე-ჯავახეთის სატყეო რეგიონში 250.908 მ3 მერქნული რესურსის დამზადება</t>
  </si>
  <si>
    <t>სამცხე-ჯავახეთის სატყეო რეგიონში 132 მ3 მერქნული რესურსის დამზადება</t>
  </si>
  <si>
    <t>სამცხე-ჯავახეთის სატყეო რეგიონში 204 მ3 მერქნული რესურსის დამზადება</t>
  </si>
  <si>
    <t>სამცხე-ჯავახეთის სატყეო რეგიონში 330 მ3 მერქნული რესურსის დამზადება</t>
  </si>
  <si>
    <t>ი/მ გელა ბერიძე</t>
  </si>
  <si>
    <t>სამცხე-ჯავახეთის სატყეო რეგიონში 75 მ3 მერქნული რესურსის დამზადება</t>
  </si>
  <si>
    <t>სამცხე-ჯავახეთის სატყეო რეგიონში 67.48 მ3 მერქნული რესურსის დამზადება</t>
  </si>
  <si>
    <t>შპს "ნიკო-ოილი 2017"</t>
  </si>
  <si>
    <t>ირანული წარმოების 120 ლიტრი საპოხი ზეთი</t>
  </si>
  <si>
    <t>ი/მ მერაბ ართმელაძე</t>
  </si>
  <si>
    <t>ქართლის რეგიონში 195.91 მ3 მერქნული რესურსის დამზადება</t>
  </si>
  <si>
    <t>ი/მ კახაბერ ხაჩიძე</t>
  </si>
  <si>
    <t>იმერეთის სატყეო რეგიონში 353 მ3 მერქნული რესურსის დამზადება</t>
  </si>
  <si>
    <t>სამცხე-ჯავახეთის სატყეო რეგიონში 191.022 მ3 მერქნული რესურსის დამზადება</t>
  </si>
  <si>
    <t>ი/მ ალექსანდრე მაისურაძე</t>
  </si>
  <si>
    <t>სამცხე-ჯავახეთის სატყეო რეგიონში 267.84 მ3 მერქნული რესურსის დამზადება</t>
  </si>
  <si>
    <t>45200000</t>
  </si>
  <si>
    <t>ი/მ გია ბურჯალიანი</t>
  </si>
  <si>
    <t>რაჭა-ლეჩხუმის და ქვემო სვანეთის სატყეო სამსახურის ცაგერის სატყეო უბანში გზის მოწყობის სამუშაოები</t>
  </si>
  <si>
    <t>ი/მ ტარიელ ჭკადუა</t>
  </si>
  <si>
    <t>სამეგრელო-ზემო სვანეთის სატყეო რეგიონში 400 მ3 მერქნული რესურსის დამზადება</t>
  </si>
  <si>
    <t>ი/მ შოთა ქობალია</t>
  </si>
  <si>
    <t>160 ლიტრი საპოხი ზეთი</t>
  </si>
  <si>
    <t>სამცხე-ჯავახეთის სატყეო რეგიონში 324 მ3 მერქნული რესურსის დამზადება</t>
  </si>
  <si>
    <t>ი/მ დავით ნადიბაიძე</t>
  </si>
  <si>
    <t>მცხეთა-მთიანეთის სატყეო რეგიონში 256 მ3 მერქნული რესურსის დამზადება</t>
  </si>
  <si>
    <t>შპს ''დოშიტა''</t>
  </si>
  <si>
    <t>მცხეთა-მთიანეთის სატყეო რეგიონში 150 მ3 მერქნული რესურსის დამზადება</t>
  </si>
  <si>
    <t>მცხეთა-მთიანეთის სატყეო რეგიონში 229 მ3 მერქნული რესურსის დამზადება</t>
  </si>
  <si>
    <t>მცხეთა-მთიანეთის სატყეო რეგიონში 198 მ3 მერქნული რესურსის დამზადება</t>
  </si>
  <si>
    <t>ი/მ "შმაგი თათოშვილი''</t>
  </si>
  <si>
    <t>100 მ3 მერქნული რესურსის ტრანსპორტირება</t>
  </si>
  <si>
    <t>136.86 მ3 მერქნული რესურსის ტრანსპორტირება</t>
  </si>
  <si>
    <t>ი/მ "არკადი სუბელიანი''</t>
  </si>
  <si>
    <t>სამეგრელო-ზემო სვანეთის სატყეო რეგიონში 425.33 მ3 მერქნული რესურსის დამზადება</t>
  </si>
  <si>
    <t>ი/მ "ლევან რობაქიძე''</t>
  </si>
  <si>
    <t>სამცხე-ჯავახეთის სატყეო რეგიონში 280 მ3 მერქნული რესურსის დამზადება</t>
  </si>
  <si>
    <t>სამცხე-ჯავახეთის სატყეო რეგიონში 247.222 მ3 მერქნული რესურსის დამზადება</t>
  </si>
  <si>
    <t>42600000</t>
  </si>
  <si>
    <t>შპს ''ელექტრონი''</t>
  </si>
  <si>
    <t>ბენზოხერხისთვის განკუთვნილი 60 ლიტრი საწვავი</t>
  </si>
  <si>
    <t>30200000</t>
  </si>
  <si>
    <t>19 ცალი სტანდარტული პერსონალური კომპიუტერი</t>
  </si>
  <si>
    <t>3 ცალი სტანდარტული სატარებელი კომპიუტერი</t>
  </si>
  <si>
    <t>ი.მ ''ბადრი მურჯიკნელი''</t>
  </si>
  <si>
    <t>შიდა ქართლის სატყეო რეგიონში 172.64 მ3 მერქნული რესურსის დამზადება</t>
  </si>
  <si>
    <t>ი.მ ''მიხეილ ცაავა''</t>
  </si>
  <si>
    <t>სამეგრელო-ზემო სვანეთის სატყეო რეგიონში 308 მ3 მერქნული რესურსის დამზადება</t>
  </si>
  <si>
    <t>50100000</t>
  </si>
  <si>
    <t>ი.მ ''გიორგი ხუციშვილი''</t>
  </si>
  <si>
    <t>სპეცტექნიკის შეკეთება და ტექნიკური მომსახურება</t>
  </si>
  <si>
    <t>ი.მ ''ანთიმოზ გადრანი''</t>
  </si>
  <si>
    <t>სამეგრელო-ზემო სვანეთის სატყეო რეგიონში 591.56 მ3 მერქნული რესურსის დამზადება</t>
  </si>
  <si>
    <t>ი.მ ''ოთარი მაჭარაშვილი''</t>
  </si>
  <si>
    <t>იმერეთის სატყეო რეგიონში 130 მ3 მერქნული რესურსის დამზადება</t>
  </si>
  <si>
    <t>ი.მ ''დავით ნადიბაიძე''</t>
  </si>
  <si>
    <t>მცხეთა მთიანეთის სატყეო რეგიონში 167 მ3 მერქნული რესურსის დამზადება</t>
  </si>
  <si>
    <t>200 ლიტრი საპოხი ზეთი</t>
  </si>
  <si>
    <t>შიდა ქართლის სატყეო რეგიონში 355 მ3 მერქნული რესურსის დამზადება</t>
  </si>
  <si>
    <t>შპს "ბაო"</t>
  </si>
  <si>
    <t>ერთი ცალი კერამიკული ნაკეთობა კედლის მინიატურა "ქართული ორნამენტი"</t>
  </si>
  <si>
    <t>ერთი ცალი კერამიკული ნაკეთობა კედლის მინიატურა "ვეფხისტყაოსანი"</t>
  </si>
  <si>
    <t>შპს "ფოტოსამყარო"</t>
  </si>
  <si>
    <t>15 ცალი A-4 ფორმატის სურათის ჩარჩო სადგამით</t>
  </si>
  <si>
    <t>შპს "მტკვარი 77"</t>
  </si>
  <si>
    <t>5 ერთეული ავტომანქანის ტექნიკური დათვალიერება</t>
  </si>
  <si>
    <t>600 ლიტრი ბენზინი და 1050 ლიტრი დიზელი</t>
  </si>
  <si>
    <t>ააიპ საქართველოს აგრარული უნივერსიტეტი</t>
  </si>
  <si>
    <t>შპს "ბაიმაკ ბაქსი სერვის ცენტრი"</t>
  </si>
  <si>
    <t>ცენტრალური გათბობის ქვაბის ერთი ცალი პლატა</t>
  </si>
  <si>
    <t>შპს "პლენტ შოპი"</t>
  </si>
  <si>
    <t xml:space="preserve">15 ცალი სასაჩუქრე ხელნაკეთი ფერადი მუყაოს პოსტერი ტყის თემატიკით </t>
  </si>
  <si>
    <t>შპს ''მარტვილი</t>
  </si>
  <si>
    <t>5 რულონი კანაფის თოკი</t>
  </si>
  <si>
    <t xml:space="preserve">მცხეთა-მთიანეთის რეგიონში 290 მ3  მერქნული რესურსის დამზადება. </t>
  </si>
  <si>
    <t xml:space="preserve">გურიის რეგიონში 238 მ3  მერქნული რესურსის დამზადება. </t>
  </si>
  <si>
    <t xml:space="preserve">შიდა ქართლის რეგიონში 319 მ3 მერქნული რესურსის დამზადება. </t>
  </si>
  <si>
    <t xml:space="preserve">იმერეთის რეგიონში 259 მ3  მერქნული რესურსის დამზადება. </t>
  </si>
  <si>
    <t xml:space="preserve">გურიის რეგიონში 290 მ3  მერქნული რესურსის დამზადება. </t>
  </si>
  <si>
    <t>გურიის სატყეო რეგიონში 303 მ3 მერქნული რესურსის დამზადება</t>
  </si>
  <si>
    <t>სამცხე-ჯავახეთის სატყეო რეგიონში 72 მ3 მერქნული რესურსის დამზადება</t>
  </si>
  <si>
    <t>39500000</t>
  </si>
  <si>
    <t>შპს ''ბიზნეს ჯგუფი 2010''</t>
  </si>
  <si>
    <t>ერთი ერთეული ბულდოზერის ტექნიკური მომსახურება</t>
  </si>
  <si>
    <t>ი/მ ''ბესიკ ხაჩიძე''</t>
  </si>
  <si>
    <t>იმერეთის სატყეო რეგიონში 515.88 მ3 მერქნული რესურსის დამზადება</t>
  </si>
  <si>
    <t>ი/მ ''ზურაბ ხვინთელანი''</t>
  </si>
  <si>
    <t>სამეგრელო-ზემო სვანეთის სატყეო რეგიონში 280 მ3 მერქნული რესურსის დამზადება</t>
  </si>
  <si>
    <t>ი/მ ''ანთიმოზ გადრანი''</t>
  </si>
  <si>
    <t>სამეგრელო-ზემო სვანეთის სატყეო რეგიონში 287.57 მ3 მერქნული რესურსის დამზადება</t>
  </si>
  <si>
    <t>ი/მ ''სპარტაკ ცინდელიანი''</t>
  </si>
  <si>
    <t>სამეგრელო-ზემო სვანეთის სატყეო რეგიონში 520.49 მ3 მერქნული რესურსის დამზადება</t>
  </si>
  <si>
    <t>სამეგრელო-ზემო სვანეთის სატყეო რეგიონში 300 მ3 მერქნული რესურსის დამზადება</t>
  </si>
  <si>
    <t>ი/მ ''გოდერძი ვიბლიანი''</t>
  </si>
  <si>
    <t>შპს ''ანდორა +''</t>
  </si>
  <si>
    <t>სამეგრელო-ზემო სვანეთის სატყეო რეგიონში 500 მ3 მერქნული რესურსის დამზადება</t>
  </si>
  <si>
    <t>შპს ''ჯ.მ გრუპი''</t>
  </si>
  <si>
    <t>სამცხე-ჯავახეთის სატყეო რეგიონში 738.919 მ3 მერქნული რესურსის დამზადება</t>
  </si>
  <si>
    <t>სამცხე-ჯავახეთის სატყეო რეგიონში 700.20 მ3 მერქნული რესურსის დამზადება</t>
  </si>
  <si>
    <t>სამცხე-ჯავახეთის სატყეო რეგიონში 461.869 მ3 მერქნული რესურსის დამზადება</t>
  </si>
  <si>
    <t>სამცხე-ჯავახეთის სატყეო რეგიონში 200.92 მ3 მერქნული რესურსის დამზადება</t>
  </si>
  <si>
    <t>ი/მ ''გურამ ლუკავა'</t>
  </si>
  <si>
    <t>სამეგრელო-ზემო სვანეთის სატყეო რეგიონში 89 მ3 მერქნული რესურსის დამზადება</t>
  </si>
  <si>
    <t>ი/მ ''ლევან რობაქიძე''</t>
  </si>
  <si>
    <t>სამცხე-ჯავახეთის სატყეო რეგიონში 178.877 მ3 მერქნული რესურსის დამზადება</t>
  </si>
  <si>
    <t>შპს ''ლიდერ ჯგუფი''</t>
  </si>
  <si>
    <t>ი/მ ''ლევანი გოგოლაძე''</t>
  </si>
  <si>
    <t>იმერეთის სატყეო რეგიონში 624.07 მ3 მერქნული რესურსის დამზადება</t>
  </si>
  <si>
    <t>ი/მ ''მერაბ გერლიანი''</t>
  </si>
  <si>
    <t>ი/მ ''ბელა სუბელიანი''</t>
  </si>
  <si>
    <t>სამეგრელო-ზემო სვანეთის სატყეო რეგიონში 350 მ3 მერქნული რესურსის დამზადება</t>
  </si>
  <si>
    <t>ი/მ ''მერაბ კვარაცხელია''</t>
  </si>
  <si>
    <t>34350000</t>
  </si>
  <si>
    <t>სატვირთო ავტომანქანის საბურავები</t>
  </si>
  <si>
    <t>შპს ''მარტვილი''</t>
  </si>
  <si>
    <t>3000 მეტრი კანაფის თოკი</t>
  </si>
  <si>
    <t>31440000</t>
  </si>
  <si>
    <t>შპს ''დიპლომატ ჯორჯია''</t>
  </si>
  <si>
    <t>ელემენტები</t>
  </si>
  <si>
    <t>34 მ3 მერქნული რესურსის ტრანსპორტირება</t>
  </si>
  <si>
    <t>სამეგრელო-ზემო სვანეთის სატყეო რეგიონში 100 მ3 მერქნული რესურსის დამზადება</t>
  </si>
  <si>
    <t>სამცხე-ჯავახეთის სატყეო რეგიონში 305.518 მ3 მერქნული რესურსის დამზადება</t>
  </si>
  <si>
    <t>სსიპ ''ეროვნული საშენი მეურნეობა''</t>
  </si>
  <si>
    <t>3070 ცალი თრიმლის ჯიშის ნერგი</t>
  </si>
  <si>
    <t>48400000</t>
  </si>
  <si>
    <t>შპს ''ორისი''</t>
  </si>
  <si>
    <t>პროგრამული პაკეტის განახლება</t>
  </si>
  <si>
    <t>შპს საზოგადოებრივი კოლეჯი ''XXI საუკუნე''</t>
  </si>
  <si>
    <t>740 მ3 მერქნული რესურსის გადაზიდვა</t>
  </si>
  <si>
    <t>ი/მ ''სოსო ჯიჭონაია''</t>
  </si>
  <si>
    <t>სამცხე-ჯავახეთის სატყეო რეგიონში 391.31 მ3 მერქნული რესურსის დამზადება</t>
  </si>
  <si>
    <t>შპს ''წანკალაური</t>
  </si>
  <si>
    <t>სხვადასხვა სახის ნათურები</t>
  </si>
  <si>
    <t>ავტოსატრანსპორტო საშუალების ტექნიკური მომსახურება</t>
  </si>
  <si>
    <t>60 მ3 მერქნული რესურსის ტრანსპორტირება</t>
  </si>
  <si>
    <t>შპს ''გილი 2010''</t>
  </si>
  <si>
    <t>0.3 სმ სიგრძის 10000 მეტრი კანაფის თოკი</t>
  </si>
  <si>
    <t>810 ლიტრი პრემიუმი</t>
  </si>
  <si>
    <t>შპს ''ავტოტექნო''</t>
  </si>
  <si>
    <t>2 ერთეული სატვირთო თვითმცლელის ტექნიკური მომსახურება</t>
  </si>
  <si>
    <t>22400000</t>
  </si>
  <si>
    <t>შპს ''კაბადონი +''</t>
  </si>
  <si>
    <t>5000 კომპლექტი ადმინისტრაციული სამართალდარღვევის შესახებ ოქმი</t>
  </si>
  <si>
    <t>77200000</t>
  </si>
  <si>
    <t>შიდა ქართლის სატყეო რეგიონში 150 მ3 მერქნული რესურსის დამზადება</t>
  </si>
  <si>
    <t xml:space="preserve"> სამცხე-ჯავახეთის სატყეო რეგიონში 300 მ3 მერქნული რესურსის დამზადება</t>
  </si>
  <si>
    <t xml:space="preserve"> ბენზინის შესყიდვა</t>
  </si>
  <si>
    <t>10 (ბ)</t>
  </si>
  <si>
    <t>შპს "მარტვილი"</t>
  </si>
  <si>
    <t>1 ცალი ბრეზენტი</t>
  </si>
  <si>
    <t>130 (ბ)</t>
  </si>
  <si>
    <t xml:space="preserve"> დიზელის შესყიდვა</t>
  </si>
  <si>
    <t>11 (ბ)</t>
  </si>
  <si>
    <t>შპს "ომეგა"</t>
  </si>
  <si>
    <t>კედლის კონდეციონერი მონტაჟით</t>
  </si>
  <si>
    <t>151 (ბ)</t>
  </si>
  <si>
    <t>ბიუჯეტის ხელშეკრულება, შეთანხმების საფუძველზე დაფინანსდა საკუთარი სახსრები</t>
  </si>
  <si>
    <t>შპს რაჭა-2014</t>
  </si>
  <si>
    <t>6 ერთეული ავტომანქანის ტექნიკური დათვალიერება</t>
  </si>
  <si>
    <t>შპს "დომბა"</t>
  </si>
  <si>
    <t>100 ცალი სასაჩუქრე მუყაოს პაკეტი ტყის თემატიკით და შემსყიდველის ლოგოთი</t>
  </si>
  <si>
    <t>შპს "აუტოტესტ გეორგია"</t>
  </si>
  <si>
    <t>21 ერთეული ავტომანქანის ტექნიკური დათვალიერება</t>
  </si>
  <si>
    <t xml:space="preserve">შპს "ELD 600" </t>
  </si>
  <si>
    <t>50 ცალი ჯვალოს ტომარა</t>
  </si>
  <si>
    <t>15 ცალი A-2 ფორმატის 5მმ სისქის ქაფმუყაოზე დაბეჭდილი ფოტოსურათი</t>
  </si>
  <si>
    <t>შპს "ტერმინალ ვესთ თრეიდინგი"</t>
  </si>
  <si>
    <t>სამზარეულოს ჭურჭელი</t>
  </si>
  <si>
    <t>შპს "რეკა +"</t>
  </si>
  <si>
    <t>საინფორმაციო ბანერის შესყიდვა</t>
  </si>
  <si>
    <t>შპს "პისიშოპ.ჯი"</t>
  </si>
  <si>
    <t>ერთი ცალი ფერადი პრინტერის ყიდვა</t>
  </si>
  <si>
    <t>შპს "ივენთ ლაინი"</t>
  </si>
  <si>
    <t>მეტყევის დრესთან დაკავშირებით 60 სტუმრის გამასპინძლების მომსახურების შესყიდვა</t>
  </si>
  <si>
    <t>3 ერთეული სატვირთო თვითმცლელის "FOTON AUMAN" ტექნიკური მომსახურეობა</t>
  </si>
  <si>
    <t>14 ცალი მეხსიერების ბარათი</t>
  </si>
  <si>
    <t>სამცხე-ჯავახეთის რეგიონის ტერიტორიაზე არაგაბარიტული ტვირთის დაცვა-გაცილება</t>
  </si>
  <si>
    <t>შპს "მექანიზატორი"</t>
  </si>
  <si>
    <t>ლენტეხის სატყეოში მიწის მოხვნა, გადახვნა, დაფარცხვა</t>
  </si>
  <si>
    <t>30 კოლოფი ყავა</t>
  </si>
  <si>
    <t>სსიპ "ეროვნული საშენი მეურნეობა"</t>
  </si>
  <si>
    <t>3330 ცალი კონტეინერული მეთოდით გამოყვანილი თრიმლის ჯიშის ნერგი</t>
  </si>
  <si>
    <t>შპს ''ბოლნისის ავტოტექნიკური ინსპექტირების ცენტრი''</t>
  </si>
  <si>
    <t>5 ერთეული ავტომანქანის გზისთვის ვარგისიანობის შემოწმება და ტექნიკური ნებართვის გაცემა</t>
  </si>
  <si>
    <t>შპს "წანკალაური"</t>
  </si>
  <si>
    <t>4 ცალი ონკანი</t>
  </si>
  <si>
    <t>4 ცალი გიპკის შლანგი</t>
  </si>
  <si>
    <t>სანტექნიკური მოწყობილობების სხვადასხვა სახის ნაწილები (ვინტილები და სიფონი)</t>
  </si>
  <si>
    <t>60 ცალი წყალგაუმტარი მასალისგან დამზადებული საწვიმარი ლაბადა</t>
  </si>
  <si>
    <t>60 წყვილი ლატექსის მასალისგან დამზადებული სამუშაო ხელთათმანი</t>
  </si>
  <si>
    <t>შპს "პენსან ჯორჯია"</t>
  </si>
  <si>
    <t>A4 ფორმატის, უმაღლესი ხარისხის საბეჭდი ქაღალდი</t>
  </si>
  <si>
    <t>ფ/პ "ანტონ შატალოვი"</t>
  </si>
  <si>
    <t>სააგენტოს შენობის ტექნიკური მომსახურება</t>
  </si>
  <si>
    <t>305 მეტრი სიგრძის 1 შეკვრა ქსელის კაბელი და 100 ცალიანი 1 შეკვრა ქსელის აქსესუარი</t>
  </si>
  <si>
    <t>შპს "პრომოლაბი"</t>
  </si>
  <si>
    <t>20 ცალი ტომარა</t>
  </si>
  <si>
    <t>1 ცალი როუტერი</t>
  </si>
  <si>
    <t>მობილური სატელეფონო მომსახურების გაწევა</t>
  </si>
  <si>
    <t>ფ/პ აკაკი ნოზაძე</t>
  </si>
  <si>
    <t>ხაშურის სატყეო უბანში 6605 კვ.მ ფართობის მოხვნა</t>
  </si>
  <si>
    <t>4 ერთეული ავტომანქანის ტექ.დათვალიერება</t>
  </si>
  <si>
    <t>68 ცალი საბურავი</t>
  </si>
  <si>
    <t>ი/მ ''მაია ბუჯიაშვილი''</t>
  </si>
  <si>
    <t>გაზის გამათბობელი თანმდევი მონტაჟით</t>
  </si>
  <si>
    <t>50 ცალი მისალოცი ბარათი</t>
  </si>
  <si>
    <t>შპს "მანგორი"</t>
  </si>
  <si>
    <t>ცენტრალური აპარატის საოფისე ფართის სარემონტო სამუშაოები</t>
  </si>
  <si>
    <t>შეთანხმების მიხედვით შეეცვალა დაფინანსების წყარო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</si>
</sst>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0_ ;\-#,##0.00\ "/>
    <numFmt numFmtId="166" formatCode="dd\.mm\.yyyy;@"/>
    <numFmt numFmtId="167" formatCode="yyyy\-mm\-dd;@"/>
    <numFmt numFmtId="168" formatCode="_(* #,##0.000_);_(* \(#,##0.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cadMtavr"/>
    </font>
    <font>
      <sz val="9"/>
      <name val="Sylfaen"/>
      <family val="1"/>
    </font>
    <font>
      <sz val="10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0"/>
      <name val="LitNusx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4" fillId="2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5" fontId="4" fillId="0" borderId="0" xfId="0" applyNumberFormat="1" applyFont="1" applyFill="1" applyAlignment="1" applyProtection="1">
      <alignment horizontal="right" vertical="center"/>
    </xf>
    <xf numFmtId="165" fontId="4" fillId="2" borderId="0" xfId="0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horizontal="center" vertical="center"/>
    </xf>
    <xf numFmtId="167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64" fontId="5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64" fontId="4" fillId="2" borderId="1" xfId="1" applyFont="1" applyFill="1" applyBorder="1" applyAlignment="1" applyProtection="1">
      <alignment vertical="center" wrapText="1"/>
    </xf>
    <xf numFmtId="164" fontId="2" fillId="3" borderId="1" xfId="1" applyFont="1" applyFill="1" applyBorder="1" applyAlignment="1" applyProtection="1">
      <alignment horizontal="center" vertical="center" wrapText="1"/>
    </xf>
    <xf numFmtId="164" fontId="4" fillId="0" borderId="0" xfId="1" applyFont="1" applyFill="1" applyAlignment="1" applyProtection="1">
      <alignment vertical="center"/>
    </xf>
    <xf numFmtId="4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164" fontId="5" fillId="0" borderId="0" xfId="1" applyNumberFormat="1" applyFont="1" applyBorder="1" applyAlignment="1">
      <alignment vertical="center"/>
    </xf>
    <xf numFmtId="40" fontId="5" fillId="0" borderId="0" xfId="0" applyNumberFormat="1" applyFont="1" applyBorder="1" applyAlignment="1">
      <alignment vertical="center"/>
    </xf>
    <xf numFmtId="168" fontId="5" fillId="0" borderId="0" xfId="1" applyNumberFormat="1" applyFont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40" fontId="5" fillId="0" borderId="0" xfId="0" applyNumberFormat="1" applyFont="1" applyFill="1" applyBorder="1" applyAlignment="1">
      <alignment vertical="center"/>
    </xf>
    <xf numFmtId="40" fontId="5" fillId="0" borderId="0" xfId="0" applyNumberFormat="1" applyFont="1" applyBorder="1" applyAlignment="1">
      <alignment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5" fillId="0" borderId="3" xfId="1" applyFont="1" applyBorder="1" applyAlignment="1">
      <alignment vertical="center"/>
    </xf>
    <xf numFmtId="4" fontId="4" fillId="0" borderId="0" xfId="0" applyNumberFormat="1" applyFont="1" applyFill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6"/>
  <sheetViews>
    <sheetView view="pageBreakPreview" zoomScale="85" zoomScaleNormal="100" zoomScaleSheetLayoutView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8" sqref="H18"/>
    </sheetView>
  </sheetViews>
  <sheetFormatPr defaultColWidth="17.42578125" defaultRowHeight="12.75" x14ac:dyDescent="0.25"/>
  <cols>
    <col min="1" max="1" width="6.85546875" style="12" customWidth="1"/>
    <col min="2" max="2" width="13.7109375" style="11" customWidth="1"/>
    <col min="3" max="3" width="44.5703125" style="11" bestFit="1" customWidth="1"/>
    <col min="4" max="4" width="46.5703125" style="66" customWidth="1"/>
    <col min="5" max="5" width="15.7109375" style="14" customWidth="1"/>
    <col min="6" max="6" width="18.85546875" style="15" customWidth="1"/>
    <col min="7" max="7" width="12.7109375" style="11" customWidth="1"/>
    <col min="8" max="8" width="17.42578125" style="11" customWidth="1"/>
    <col min="9" max="9" width="18.85546875" style="46" customWidth="1"/>
    <col min="10" max="10" width="17.42578125" style="11"/>
    <col min="11" max="11" width="19.42578125" style="11" customWidth="1"/>
    <col min="12" max="12" width="40.42578125" style="11" customWidth="1"/>
    <col min="13" max="16384" width="17.42578125" style="11"/>
  </cols>
  <sheetData>
    <row r="1" spans="1:12" s="1" customFormat="1" ht="51.75" customHeight="1" x14ac:dyDescent="0.25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5</v>
      </c>
      <c r="G1" s="26" t="s">
        <v>6</v>
      </c>
      <c r="H1" s="26" t="s">
        <v>7</v>
      </c>
      <c r="I1" s="45" t="s">
        <v>8</v>
      </c>
      <c r="J1" s="26" t="s">
        <v>9</v>
      </c>
      <c r="K1" s="26" t="s">
        <v>10</v>
      </c>
      <c r="L1" s="26" t="s">
        <v>11</v>
      </c>
    </row>
    <row r="2" spans="1:12" s="1" customFormat="1" ht="34.5" customHeight="1" x14ac:dyDescent="0.25">
      <c r="A2" s="2">
        <v>1</v>
      </c>
      <c r="B2" s="6">
        <v>92500000</v>
      </c>
      <c r="C2" s="33" t="s">
        <v>105</v>
      </c>
      <c r="D2" s="33" t="s">
        <v>106</v>
      </c>
      <c r="E2" s="3">
        <v>1</v>
      </c>
      <c r="F2" s="35">
        <v>42068</v>
      </c>
      <c r="G2" s="3" t="s">
        <v>14</v>
      </c>
      <c r="H2" s="36">
        <v>43098</v>
      </c>
      <c r="I2" s="44">
        <v>42068</v>
      </c>
      <c r="J2" s="8" t="s">
        <v>107</v>
      </c>
      <c r="K2" s="29" t="s">
        <v>16</v>
      </c>
      <c r="L2" s="30"/>
    </row>
    <row r="3" spans="1:12" s="1" customFormat="1" ht="34.5" customHeight="1" x14ac:dyDescent="0.25">
      <c r="A3" s="2">
        <v>2</v>
      </c>
      <c r="B3" s="6">
        <v>72400000</v>
      </c>
      <c r="C3" s="33" t="s">
        <v>139</v>
      </c>
      <c r="D3" s="33" t="s">
        <v>113</v>
      </c>
      <c r="E3" s="3">
        <v>2</v>
      </c>
      <c r="F3" s="35">
        <v>372</v>
      </c>
      <c r="G3" s="3" t="s">
        <v>14</v>
      </c>
      <c r="H3" s="36">
        <v>43098</v>
      </c>
      <c r="I3" s="44">
        <v>372</v>
      </c>
      <c r="J3" s="8" t="s">
        <v>107</v>
      </c>
      <c r="K3" s="29" t="s">
        <v>16</v>
      </c>
      <c r="L3" s="30"/>
    </row>
    <row r="4" spans="1:12" s="1" customFormat="1" ht="34.5" customHeight="1" x14ac:dyDescent="0.25">
      <c r="A4" s="2">
        <v>3</v>
      </c>
      <c r="B4" s="6">
        <v>92200000</v>
      </c>
      <c r="C4" s="33" t="s">
        <v>139</v>
      </c>
      <c r="D4" s="34" t="s">
        <v>114</v>
      </c>
      <c r="E4" s="3">
        <v>3</v>
      </c>
      <c r="F4" s="35">
        <v>360</v>
      </c>
      <c r="G4" s="3" t="s">
        <v>14</v>
      </c>
      <c r="H4" s="36">
        <v>43098</v>
      </c>
      <c r="I4" s="44">
        <v>360</v>
      </c>
      <c r="J4" s="8" t="s">
        <v>107</v>
      </c>
      <c r="K4" s="29" t="s">
        <v>16</v>
      </c>
      <c r="L4" s="30"/>
    </row>
    <row r="5" spans="1:12" s="1" customFormat="1" ht="34.5" customHeight="1" x14ac:dyDescent="0.25">
      <c r="A5" s="2">
        <v>4</v>
      </c>
      <c r="B5" s="6">
        <v>92200000</v>
      </c>
      <c r="C5" s="33" t="s">
        <v>115</v>
      </c>
      <c r="D5" s="34" t="s">
        <v>116</v>
      </c>
      <c r="E5" s="3">
        <v>4</v>
      </c>
      <c r="F5" s="35">
        <v>2400</v>
      </c>
      <c r="G5" s="3" t="s">
        <v>14</v>
      </c>
      <c r="H5" s="36">
        <v>43098</v>
      </c>
      <c r="I5" s="44">
        <v>2399.27</v>
      </c>
      <c r="J5" s="8" t="s">
        <v>107</v>
      </c>
      <c r="K5" s="29" t="s">
        <v>16</v>
      </c>
      <c r="L5" s="30"/>
    </row>
    <row r="6" spans="1:12" s="1" customFormat="1" ht="34.5" customHeight="1" x14ac:dyDescent="0.25">
      <c r="A6" s="2">
        <v>5</v>
      </c>
      <c r="B6" s="6">
        <v>79700000</v>
      </c>
      <c r="C6" s="33" t="s">
        <v>117</v>
      </c>
      <c r="D6" s="34" t="s">
        <v>118</v>
      </c>
      <c r="E6" s="3">
        <v>5</v>
      </c>
      <c r="F6" s="35">
        <v>12180</v>
      </c>
      <c r="G6" s="3" t="s">
        <v>14</v>
      </c>
      <c r="H6" s="36">
        <v>43098</v>
      </c>
      <c r="I6" s="44">
        <v>12180</v>
      </c>
      <c r="J6" s="8" t="s">
        <v>107</v>
      </c>
      <c r="K6" s="29" t="s">
        <v>16</v>
      </c>
      <c r="L6" s="30"/>
    </row>
    <row r="7" spans="1:12" s="1" customFormat="1" ht="34.5" customHeight="1" x14ac:dyDescent="0.25">
      <c r="A7" s="2">
        <v>6</v>
      </c>
      <c r="B7" s="6">
        <v>72200000</v>
      </c>
      <c r="C7" s="34" t="s">
        <v>119</v>
      </c>
      <c r="D7" s="34" t="s">
        <v>120</v>
      </c>
      <c r="E7" s="3">
        <v>6</v>
      </c>
      <c r="F7" s="35">
        <v>20000</v>
      </c>
      <c r="G7" s="3" t="s">
        <v>14</v>
      </c>
      <c r="H7" s="36">
        <v>43098</v>
      </c>
      <c r="I7" s="44">
        <v>18367.5</v>
      </c>
      <c r="J7" s="8" t="s">
        <v>107</v>
      </c>
      <c r="K7" s="29" t="s">
        <v>16</v>
      </c>
      <c r="L7" s="30"/>
    </row>
    <row r="8" spans="1:12" s="1" customFormat="1" ht="34.5" customHeight="1" x14ac:dyDescent="0.25">
      <c r="A8" s="2">
        <v>7</v>
      </c>
      <c r="B8" s="6">
        <v>72400000</v>
      </c>
      <c r="C8" s="33" t="s">
        <v>139</v>
      </c>
      <c r="D8" s="33" t="s">
        <v>113</v>
      </c>
      <c r="E8" s="3">
        <v>7</v>
      </c>
      <c r="F8" s="35">
        <v>14400</v>
      </c>
      <c r="G8" s="3" t="s">
        <v>14</v>
      </c>
      <c r="H8" s="36">
        <v>43098</v>
      </c>
      <c r="I8" s="44">
        <v>14400</v>
      </c>
      <c r="J8" s="8" t="s">
        <v>107</v>
      </c>
      <c r="K8" s="29" t="s">
        <v>16</v>
      </c>
      <c r="L8" s="30"/>
    </row>
    <row r="9" spans="1:12" s="1" customFormat="1" ht="34.5" customHeight="1" x14ac:dyDescent="0.25">
      <c r="A9" s="2">
        <v>8</v>
      </c>
      <c r="B9" s="6">
        <v>72400000</v>
      </c>
      <c r="C9" s="33" t="s">
        <v>139</v>
      </c>
      <c r="D9" s="33" t="s">
        <v>113</v>
      </c>
      <c r="E9" s="3">
        <v>8</v>
      </c>
      <c r="F9" s="35">
        <v>2080</v>
      </c>
      <c r="G9" s="3" t="s">
        <v>14</v>
      </c>
      <c r="H9" s="36">
        <v>43098</v>
      </c>
      <c r="I9" s="44">
        <v>2080</v>
      </c>
      <c r="J9" s="8" t="s">
        <v>107</v>
      </c>
      <c r="K9" s="29" t="s">
        <v>16</v>
      </c>
      <c r="L9" s="30"/>
    </row>
    <row r="10" spans="1:12" s="1" customFormat="1" ht="34.5" customHeight="1" x14ac:dyDescent="0.25">
      <c r="A10" s="2">
        <v>9</v>
      </c>
      <c r="B10" s="6">
        <v>72400000</v>
      </c>
      <c r="C10" s="33" t="s">
        <v>139</v>
      </c>
      <c r="D10" s="33" t="s">
        <v>113</v>
      </c>
      <c r="E10" s="3">
        <v>9</v>
      </c>
      <c r="F10" s="35">
        <v>33530</v>
      </c>
      <c r="G10" s="3" t="s">
        <v>14</v>
      </c>
      <c r="H10" s="36">
        <v>43098</v>
      </c>
      <c r="I10" s="44">
        <v>33530</v>
      </c>
      <c r="J10" s="8" t="s">
        <v>107</v>
      </c>
      <c r="K10" s="29" t="s">
        <v>16</v>
      </c>
      <c r="L10" s="30"/>
    </row>
    <row r="11" spans="1:12" s="1" customFormat="1" ht="34.5" customHeight="1" x14ac:dyDescent="0.25">
      <c r="A11" s="2">
        <v>10</v>
      </c>
      <c r="B11" s="31" t="s">
        <v>111</v>
      </c>
      <c r="C11" s="33" t="s">
        <v>68</v>
      </c>
      <c r="D11" s="33" t="s">
        <v>121</v>
      </c>
      <c r="E11" s="3">
        <v>10</v>
      </c>
      <c r="F11" s="35">
        <f>460928-63000-15000+60000-5250+57000</f>
        <v>494678</v>
      </c>
      <c r="G11" s="3" t="s">
        <v>70</v>
      </c>
      <c r="H11" s="36">
        <v>43098</v>
      </c>
      <c r="I11" s="44">
        <v>485651.23</v>
      </c>
      <c r="J11" s="8" t="s">
        <v>107</v>
      </c>
      <c r="K11" s="29" t="s">
        <v>16</v>
      </c>
      <c r="L11" s="30"/>
    </row>
    <row r="12" spans="1:12" s="1" customFormat="1" ht="34.5" customHeight="1" x14ac:dyDescent="0.25">
      <c r="A12" s="2">
        <v>11</v>
      </c>
      <c r="B12" s="31" t="s">
        <v>111</v>
      </c>
      <c r="C12" s="33" t="s">
        <v>68</v>
      </c>
      <c r="D12" s="33" t="s">
        <v>121</v>
      </c>
      <c r="E12" s="3">
        <v>10</v>
      </c>
      <c r="F12" s="35">
        <v>15000</v>
      </c>
      <c r="G12" s="3" t="s">
        <v>70</v>
      </c>
      <c r="H12" s="36">
        <v>43098</v>
      </c>
      <c r="I12" s="44">
        <v>15000</v>
      </c>
      <c r="J12" s="8" t="s">
        <v>107</v>
      </c>
      <c r="K12" s="29" t="s">
        <v>30</v>
      </c>
      <c r="L12" s="30"/>
    </row>
    <row r="13" spans="1:12" s="1" customFormat="1" ht="34.5" customHeight="1" x14ac:dyDescent="0.25">
      <c r="A13" s="2">
        <v>12</v>
      </c>
      <c r="B13" s="31" t="s">
        <v>111</v>
      </c>
      <c r="C13" s="33" t="s">
        <v>68</v>
      </c>
      <c r="D13" s="33" t="s">
        <v>122</v>
      </c>
      <c r="E13" s="3">
        <v>11</v>
      </c>
      <c r="F13" s="35">
        <f>254874-40000+40000+103000</f>
        <v>357874</v>
      </c>
      <c r="G13" s="3" t="s">
        <v>70</v>
      </c>
      <c r="H13" s="36">
        <v>43098</v>
      </c>
      <c r="I13" s="44">
        <v>299238.36</v>
      </c>
      <c r="J13" s="8" t="s">
        <v>107</v>
      </c>
      <c r="K13" s="29" t="s">
        <v>16</v>
      </c>
      <c r="L13" s="30"/>
    </row>
    <row r="14" spans="1:12" s="1" customFormat="1" ht="34.5" customHeight="1" x14ac:dyDescent="0.25">
      <c r="A14" s="2">
        <v>13</v>
      </c>
      <c r="B14" s="31" t="s">
        <v>111</v>
      </c>
      <c r="C14" s="33" t="s">
        <v>68</v>
      </c>
      <c r="D14" s="33" t="s">
        <v>122</v>
      </c>
      <c r="E14" s="3">
        <v>11</v>
      </c>
      <c r="F14" s="35">
        <v>75000</v>
      </c>
      <c r="G14" s="3" t="s">
        <v>70</v>
      </c>
      <c r="H14" s="36">
        <v>43098</v>
      </c>
      <c r="I14" s="44">
        <v>74999.989999999991</v>
      </c>
      <c r="J14" s="8" t="s">
        <v>107</v>
      </c>
      <c r="K14" s="29" t="s">
        <v>30</v>
      </c>
      <c r="L14" s="30"/>
    </row>
    <row r="15" spans="1:12" s="1" customFormat="1" ht="59.25" customHeight="1" x14ac:dyDescent="0.25">
      <c r="A15" s="2">
        <v>14</v>
      </c>
      <c r="B15" s="6">
        <v>72200000</v>
      </c>
      <c r="C15" s="33" t="s">
        <v>108</v>
      </c>
      <c r="D15" s="34" t="s">
        <v>123</v>
      </c>
      <c r="E15" s="3">
        <v>12</v>
      </c>
      <c r="F15" s="35">
        <v>264731.76</v>
      </c>
      <c r="G15" s="3" t="s">
        <v>14</v>
      </c>
      <c r="H15" s="36">
        <v>43098</v>
      </c>
      <c r="I15" s="44">
        <v>264731.76</v>
      </c>
      <c r="J15" s="8" t="s">
        <v>107</v>
      </c>
      <c r="K15" s="29" t="s">
        <v>16</v>
      </c>
      <c r="L15" s="30"/>
    </row>
    <row r="16" spans="1:12" s="1" customFormat="1" ht="43.5" customHeight="1" x14ac:dyDescent="0.25">
      <c r="A16" s="2">
        <v>15</v>
      </c>
      <c r="B16" s="6">
        <v>72200000</v>
      </c>
      <c r="C16" s="33" t="s">
        <v>108</v>
      </c>
      <c r="D16" s="34" t="s">
        <v>124</v>
      </c>
      <c r="E16" s="3">
        <v>13</v>
      </c>
      <c r="F16" s="35">
        <v>31680</v>
      </c>
      <c r="G16" s="3" t="s">
        <v>14</v>
      </c>
      <c r="H16" s="36">
        <v>43098</v>
      </c>
      <c r="I16" s="44">
        <v>31680</v>
      </c>
      <c r="J16" s="8" t="s">
        <v>107</v>
      </c>
      <c r="K16" s="29" t="s">
        <v>16</v>
      </c>
      <c r="L16" s="30"/>
    </row>
    <row r="17" spans="1:12" s="1" customFormat="1" ht="28.5" customHeight="1" x14ac:dyDescent="0.25">
      <c r="A17" s="2">
        <v>16</v>
      </c>
      <c r="B17" s="6">
        <v>22200000</v>
      </c>
      <c r="C17" s="33" t="s">
        <v>125</v>
      </c>
      <c r="D17" s="34" t="s">
        <v>126</v>
      </c>
      <c r="E17" s="3">
        <v>14</v>
      </c>
      <c r="F17" s="35">
        <v>520</v>
      </c>
      <c r="G17" s="3" t="s">
        <v>14</v>
      </c>
      <c r="H17" s="36">
        <v>43098</v>
      </c>
      <c r="I17" s="44">
        <v>520</v>
      </c>
      <c r="J17" s="8" t="s">
        <v>107</v>
      </c>
      <c r="K17" s="29" t="s">
        <v>16</v>
      </c>
      <c r="L17" s="30"/>
    </row>
    <row r="18" spans="1:12" s="1" customFormat="1" ht="41.25" customHeight="1" x14ac:dyDescent="0.25">
      <c r="A18" s="2">
        <v>17</v>
      </c>
      <c r="B18" s="31" t="s">
        <v>111</v>
      </c>
      <c r="C18" s="33" t="s">
        <v>127</v>
      </c>
      <c r="D18" s="34" t="s">
        <v>128</v>
      </c>
      <c r="E18" s="3">
        <v>15</v>
      </c>
      <c r="F18" s="35">
        <v>5475</v>
      </c>
      <c r="G18" s="3" t="s">
        <v>70</v>
      </c>
      <c r="H18" s="36">
        <v>43103</v>
      </c>
      <c r="I18" s="44">
        <v>5475</v>
      </c>
      <c r="J18" s="8" t="s">
        <v>107</v>
      </c>
      <c r="K18" s="29" t="s">
        <v>16</v>
      </c>
      <c r="L18" s="30"/>
    </row>
    <row r="19" spans="1:12" s="1" customFormat="1" ht="45.75" customHeight="1" x14ac:dyDescent="0.25">
      <c r="A19" s="2">
        <v>18</v>
      </c>
      <c r="B19" s="31" t="s">
        <v>111</v>
      </c>
      <c r="C19" s="34" t="s">
        <v>408</v>
      </c>
      <c r="D19" s="33" t="s">
        <v>129</v>
      </c>
      <c r="E19" s="3">
        <v>16</v>
      </c>
      <c r="F19" s="35">
        <v>3632</v>
      </c>
      <c r="G19" s="3" t="s">
        <v>70</v>
      </c>
      <c r="H19" s="36">
        <v>43103</v>
      </c>
      <c r="I19" s="44">
        <v>3632</v>
      </c>
      <c r="J19" s="8" t="s">
        <v>107</v>
      </c>
      <c r="K19" s="29" t="s">
        <v>16</v>
      </c>
      <c r="L19" s="30"/>
    </row>
    <row r="20" spans="1:12" s="1" customFormat="1" ht="45.75" customHeight="1" x14ac:dyDescent="0.25">
      <c r="A20" s="2">
        <v>19</v>
      </c>
      <c r="B20" s="6">
        <v>63700000</v>
      </c>
      <c r="C20" s="33" t="s">
        <v>130</v>
      </c>
      <c r="D20" s="34" t="s">
        <v>131</v>
      </c>
      <c r="E20" s="3">
        <v>17</v>
      </c>
      <c r="F20" s="35">
        <v>50</v>
      </c>
      <c r="G20" s="3" t="s">
        <v>14</v>
      </c>
      <c r="H20" s="36">
        <v>43109</v>
      </c>
      <c r="I20" s="44">
        <v>50</v>
      </c>
      <c r="J20" s="8" t="s">
        <v>107</v>
      </c>
      <c r="K20" s="29" t="s">
        <v>16</v>
      </c>
      <c r="L20" s="30"/>
    </row>
    <row r="21" spans="1:12" s="1" customFormat="1" ht="34.5" customHeight="1" x14ac:dyDescent="0.25">
      <c r="A21" s="2">
        <v>20</v>
      </c>
      <c r="B21" s="6">
        <v>50100000</v>
      </c>
      <c r="C21" s="33" t="s">
        <v>132</v>
      </c>
      <c r="D21" s="34" t="s">
        <v>133</v>
      </c>
      <c r="E21" s="29">
        <v>18</v>
      </c>
      <c r="F21" s="35">
        <f>100000-13835</f>
        <v>86165</v>
      </c>
      <c r="G21" s="3" t="s">
        <v>14</v>
      </c>
      <c r="H21" s="36">
        <v>43110</v>
      </c>
      <c r="I21" s="44">
        <v>86165</v>
      </c>
      <c r="J21" s="8" t="s">
        <v>107</v>
      </c>
      <c r="K21" s="29" t="s">
        <v>16</v>
      </c>
      <c r="L21" s="30"/>
    </row>
    <row r="22" spans="1:12" s="10" customFormat="1" ht="38.25" x14ac:dyDescent="0.25">
      <c r="A22" s="2">
        <v>21</v>
      </c>
      <c r="B22" s="6">
        <v>50100000</v>
      </c>
      <c r="C22" s="33" t="s">
        <v>134</v>
      </c>
      <c r="D22" s="34" t="s">
        <v>135</v>
      </c>
      <c r="E22" s="29">
        <v>20</v>
      </c>
      <c r="F22" s="35">
        <v>20000</v>
      </c>
      <c r="G22" s="3" t="s">
        <v>14</v>
      </c>
      <c r="H22" s="36">
        <v>43110</v>
      </c>
      <c r="I22" s="44">
        <v>16189</v>
      </c>
      <c r="J22" s="8" t="s">
        <v>107</v>
      </c>
      <c r="K22" s="29" t="s">
        <v>16</v>
      </c>
      <c r="L22" s="30"/>
    </row>
    <row r="23" spans="1:12" s="10" customFormat="1" ht="34.5" customHeight="1" x14ac:dyDescent="0.25">
      <c r="A23" s="2">
        <v>22</v>
      </c>
      <c r="B23" s="6">
        <v>63700000</v>
      </c>
      <c r="C23" s="33" t="s">
        <v>130</v>
      </c>
      <c r="D23" s="34" t="s">
        <v>136</v>
      </c>
      <c r="E23" s="3">
        <v>21</v>
      </c>
      <c r="F23" s="35">
        <v>150</v>
      </c>
      <c r="G23" s="3" t="s">
        <v>14</v>
      </c>
      <c r="H23" s="36">
        <v>43123</v>
      </c>
      <c r="I23" s="44">
        <v>150</v>
      </c>
      <c r="J23" s="8" t="s">
        <v>107</v>
      </c>
      <c r="K23" s="29" t="s">
        <v>16</v>
      </c>
      <c r="L23" s="30"/>
    </row>
    <row r="24" spans="1:12" s="10" customFormat="1" ht="38.25" x14ac:dyDescent="0.25">
      <c r="A24" s="2">
        <v>23</v>
      </c>
      <c r="B24" s="6">
        <v>50100000</v>
      </c>
      <c r="C24" s="33" t="s">
        <v>137</v>
      </c>
      <c r="D24" s="34" t="s">
        <v>138</v>
      </c>
      <c r="E24" s="29">
        <v>22</v>
      </c>
      <c r="F24" s="35">
        <f>10000-3000-2152</f>
        <v>4848</v>
      </c>
      <c r="G24" s="3" t="s">
        <v>14</v>
      </c>
      <c r="H24" s="36">
        <v>43123</v>
      </c>
      <c r="I24" s="44">
        <v>4848</v>
      </c>
      <c r="J24" s="8" t="s">
        <v>107</v>
      </c>
      <c r="K24" s="29" t="s">
        <v>16</v>
      </c>
      <c r="L24" s="30"/>
    </row>
    <row r="25" spans="1:12" s="10" customFormat="1" ht="34.5" customHeight="1" x14ac:dyDescent="0.25">
      <c r="A25" s="2">
        <v>24</v>
      </c>
      <c r="B25" s="6">
        <v>72400000</v>
      </c>
      <c r="C25" s="33" t="s">
        <v>139</v>
      </c>
      <c r="D25" s="34" t="s">
        <v>140</v>
      </c>
      <c r="E25" s="3">
        <v>23</v>
      </c>
      <c r="F25" s="35">
        <v>944</v>
      </c>
      <c r="G25" s="3" t="s">
        <v>14</v>
      </c>
      <c r="H25" s="36">
        <v>43123</v>
      </c>
      <c r="I25" s="44">
        <v>944</v>
      </c>
      <c r="J25" s="8" t="s">
        <v>107</v>
      </c>
      <c r="K25" s="37" t="s">
        <v>16</v>
      </c>
      <c r="L25" s="30"/>
    </row>
    <row r="26" spans="1:12" s="10" customFormat="1" ht="25.5" x14ac:dyDescent="0.25">
      <c r="A26" s="2">
        <v>25</v>
      </c>
      <c r="B26" s="31" t="s">
        <v>111</v>
      </c>
      <c r="C26" s="33" t="s">
        <v>112</v>
      </c>
      <c r="D26" s="65" t="s">
        <v>141</v>
      </c>
      <c r="E26" s="3">
        <v>24</v>
      </c>
      <c r="F26" s="35">
        <v>4991</v>
      </c>
      <c r="G26" s="3" t="s">
        <v>70</v>
      </c>
      <c r="H26" s="36">
        <v>43131</v>
      </c>
      <c r="I26" s="44">
        <v>4991</v>
      </c>
      <c r="J26" s="8" t="s">
        <v>107</v>
      </c>
      <c r="K26" s="37" t="s">
        <v>16</v>
      </c>
      <c r="L26" s="30"/>
    </row>
    <row r="27" spans="1:12" s="10" customFormat="1" ht="34.5" customHeight="1" x14ac:dyDescent="0.25">
      <c r="A27" s="2">
        <v>26</v>
      </c>
      <c r="B27" s="31" t="s">
        <v>142</v>
      </c>
      <c r="C27" s="33" t="s">
        <v>143</v>
      </c>
      <c r="D27" s="33" t="s">
        <v>144</v>
      </c>
      <c r="E27" s="3">
        <v>25</v>
      </c>
      <c r="F27" s="35">
        <v>120</v>
      </c>
      <c r="G27" s="3" t="s">
        <v>14</v>
      </c>
      <c r="H27" s="36">
        <v>43131</v>
      </c>
      <c r="I27" s="44">
        <v>120</v>
      </c>
      <c r="J27" s="8" t="s">
        <v>107</v>
      </c>
      <c r="K27" s="37" t="s">
        <v>16</v>
      </c>
      <c r="L27" s="30"/>
    </row>
    <row r="28" spans="1:12" s="10" customFormat="1" ht="34.5" customHeight="1" x14ac:dyDescent="0.25">
      <c r="A28" s="2">
        <v>27</v>
      </c>
      <c r="B28" s="31" t="s">
        <v>145</v>
      </c>
      <c r="C28" s="33" t="s">
        <v>110</v>
      </c>
      <c r="D28" s="33" t="s">
        <v>146</v>
      </c>
      <c r="E28" s="3">
        <v>26</v>
      </c>
      <c r="F28" s="35">
        <v>308</v>
      </c>
      <c r="G28" s="3" t="s">
        <v>14</v>
      </c>
      <c r="H28" s="36">
        <v>43139</v>
      </c>
      <c r="I28" s="44">
        <v>308</v>
      </c>
      <c r="J28" s="8" t="s">
        <v>107</v>
      </c>
      <c r="K28" s="37" t="s">
        <v>16</v>
      </c>
      <c r="L28" s="30"/>
    </row>
    <row r="29" spans="1:12" s="10" customFormat="1" ht="34.5" customHeight="1" x14ac:dyDescent="0.25">
      <c r="A29" s="2">
        <v>28</v>
      </c>
      <c r="B29" s="6">
        <v>71900000</v>
      </c>
      <c r="C29" s="34" t="s">
        <v>147</v>
      </c>
      <c r="D29" s="34" t="s">
        <v>148</v>
      </c>
      <c r="E29" s="3">
        <v>27</v>
      </c>
      <c r="F29" s="35">
        <v>2395.4</v>
      </c>
      <c r="G29" s="3" t="s">
        <v>25</v>
      </c>
      <c r="H29" s="36">
        <v>43140</v>
      </c>
      <c r="I29" s="44">
        <v>2395.4</v>
      </c>
      <c r="J29" s="8" t="s">
        <v>107</v>
      </c>
      <c r="K29" s="37" t="s">
        <v>93</v>
      </c>
      <c r="L29" s="30"/>
    </row>
    <row r="30" spans="1:12" ht="34.5" customHeight="1" x14ac:dyDescent="0.25">
      <c r="A30" s="2">
        <v>29</v>
      </c>
      <c r="B30" s="32">
        <v>77200000</v>
      </c>
      <c r="C30" s="33" t="s">
        <v>149</v>
      </c>
      <c r="D30" s="34" t="s">
        <v>150</v>
      </c>
      <c r="E30" s="3">
        <v>28</v>
      </c>
      <c r="F30" s="35">
        <f>16992-16992</f>
        <v>0</v>
      </c>
      <c r="G30" s="3" t="s">
        <v>25</v>
      </c>
      <c r="H30" s="36">
        <v>43150</v>
      </c>
      <c r="I30" s="44">
        <v>0</v>
      </c>
      <c r="J30" s="8" t="s">
        <v>107</v>
      </c>
      <c r="K30" s="37" t="s">
        <v>93</v>
      </c>
      <c r="L30" s="30"/>
    </row>
    <row r="31" spans="1:12" ht="34.5" customHeight="1" x14ac:dyDescent="0.25">
      <c r="A31" s="2">
        <v>30</v>
      </c>
      <c r="B31" s="6">
        <v>63700000</v>
      </c>
      <c r="C31" s="33" t="s">
        <v>130</v>
      </c>
      <c r="D31" s="34" t="s">
        <v>151</v>
      </c>
      <c r="E31" s="3">
        <v>29</v>
      </c>
      <c r="F31" s="35">
        <v>500</v>
      </c>
      <c r="G31" s="3" t="s">
        <v>14</v>
      </c>
      <c r="H31" s="36">
        <v>43157</v>
      </c>
      <c r="I31" s="44">
        <v>500</v>
      </c>
      <c r="J31" s="8" t="s">
        <v>107</v>
      </c>
      <c r="K31" s="29" t="s">
        <v>16</v>
      </c>
      <c r="L31" s="30"/>
    </row>
    <row r="32" spans="1:12" ht="34.5" customHeight="1" x14ac:dyDescent="0.25">
      <c r="A32" s="2">
        <v>31</v>
      </c>
      <c r="B32" s="31" t="s">
        <v>111</v>
      </c>
      <c r="C32" s="33" t="s">
        <v>112</v>
      </c>
      <c r="D32" s="33" t="s">
        <v>141</v>
      </c>
      <c r="E32" s="3">
        <v>30</v>
      </c>
      <c r="F32" s="35">
        <v>4991</v>
      </c>
      <c r="G32" s="3" t="s">
        <v>70</v>
      </c>
      <c r="H32" s="36">
        <v>43160</v>
      </c>
      <c r="I32" s="44">
        <v>4991</v>
      </c>
      <c r="J32" s="8" t="s">
        <v>107</v>
      </c>
      <c r="K32" s="29" t="s">
        <v>16</v>
      </c>
      <c r="L32" s="30"/>
    </row>
    <row r="33" spans="1:12" ht="34.5" customHeight="1" x14ac:dyDescent="0.25">
      <c r="A33" s="2">
        <v>32</v>
      </c>
      <c r="B33" s="31" t="s">
        <v>154</v>
      </c>
      <c r="C33" s="33" t="s">
        <v>139</v>
      </c>
      <c r="D33" s="34" t="s">
        <v>155</v>
      </c>
      <c r="E33" s="3">
        <v>31</v>
      </c>
      <c r="F33" s="35">
        <v>25500</v>
      </c>
      <c r="G33" s="3" t="s">
        <v>70</v>
      </c>
      <c r="H33" s="36">
        <v>43161</v>
      </c>
      <c r="I33" s="44">
        <v>24996.93</v>
      </c>
      <c r="J33" s="8" t="s">
        <v>107</v>
      </c>
      <c r="K33" s="29" t="s">
        <v>16</v>
      </c>
      <c r="L33" s="30"/>
    </row>
    <row r="34" spans="1:12" ht="34.5" customHeight="1" x14ac:dyDescent="0.25">
      <c r="A34" s="2">
        <v>33</v>
      </c>
      <c r="B34" s="68" t="s">
        <v>156</v>
      </c>
      <c r="C34" s="69" t="s">
        <v>157</v>
      </c>
      <c r="D34" s="70" t="s">
        <v>158</v>
      </c>
      <c r="E34" s="3">
        <v>32</v>
      </c>
      <c r="F34" s="71">
        <v>1500</v>
      </c>
      <c r="G34" s="3" t="s">
        <v>14</v>
      </c>
      <c r="H34" s="36">
        <v>43172</v>
      </c>
      <c r="I34" s="44">
        <v>1490</v>
      </c>
      <c r="J34" s="8" t="s">
        <v>107</v>
      </c>
      <c r="K34" s="43" t="s">
        <v>16</v>
      </c>
      <c r="L34" s="30"/>
    </row>
    <row r="35" spans="1:12" ht="38.25" x14ac:dyDescent="0.25">
      <c r="A35" s="2">
        <v>34</v>
      </c>
      <c r="B35" s="31" t="s">
        <v>159</v>
      </c>
      <c r="C35" s="33" t="s">
        <v>160</v>
      </c>
      <c r="D35" s="34" t="s">
        <v>161</v>
      </c>
      <c r="E35" s="3">
        <v>33</v>
      </c>
      <c r="F35" s="35">
        <v>7521</v>
      </c>
      <c r="G35" s="3" t="s">
        <v>25</v>
      </c>
      <c r="H35" s="36">
        <v>43173</v>
      </c>
      <c r="I35" s="44">
        <v>5412.5</v>
      </c>
      <c r="J35" s="8" t="s">
        <v>107</v>
      </c>
      <c r="K35" s="29" t="s">
        <v>16</v>
      </c>
      <c r="L35" s="30"/>
    </row>
    <row r="36" spans="1:12" ht="34.5" customHeight="1" x14ac:dyDescent="0.25">
      <c r="A36" s="2">
        <v>35</v>
      </c>
      <c r="B36" s="31" t="s">
        <v>162</v>
      </c>
      <c r="C36" s="33" t="s">
        <v>163</v>
      </c>
      <c r="D36" s="34" t="s">
        <v>164</v>
      </c>
      <c r="E36" s="3">
        <v>34</v>
      </c>
      <c r="F36" s="35">
        <v>224.44</v>
      </c>
      <c r="G36" s="3" t="s">
        <v>14</v>
      </c>
      <c r="H36" s="36">
        <v>43173</v>
      </c>
      <c r="I36" s="44">
        <v>224.44</v>
      </c>
      <c r="J36" s="8" t="s">
        <v>107</v>
      </c>
      <c r="K36" s="29" t="s">
        <v>16</v>
      </c>
      <c r="L36" s="30"/>
    </row>
    <row r="37" spans="1:12" ht="34.5" customHeight="1" x14ac:dyDescent="0.25">
      <c r="A37" s="2">
        <v>36</v>
      </c>
      <c r="B37" s="31" t="s">
        <v>165</v>
      </c>
      <c r="C37" s="33" t="s">
        <v>166</v>
      </c>
      <c r="D37" s="34" t="s">
        <v>167</v>
      </c>
      <c r="E37" s="3">
        <v>35</v>
      </c>
      <c r="F37" s="35">
        <v>9900</v>
      </c>
      <c r="G37" s="3" t="s">
        <v>70</v>
      </c>
      <c r="H37" s="36">
        <v>43174</v>
      </c>
      <c r="I37" s="44">
        <v>9900</v>
      </c>
      <c r="J37" s="8" t="s">
        <v>107</v>
      </c>
      <c r="K37" s="29" t="s">
        <v>16</v>
      </c>
      <c r="L37" s="30"/>
    </row>
    <row r="38" spans="1:12" ht="34.5" customHeight="1" x14ac:dyDescent="0.25">
      <c r="A38" s="2">
        <v>37</v>
      </c>
      <c r="B38" s="31" t="s">
        <v>168</v>
      </c>
      <c r="C38" s="33" t="s">
        <v>169</v>
      </c>
      <c r="D38" s="34" t="s">
        <v>170</v>
      </c>
      <c r="E38" s="3">
        <v>36</v>
      </c>
      <c r="F38" s="35">
        <v>1899.8</v>
      </c>
      <c r="G38" s="3" t="s">
        <v>25</v>
      </c>
      <c r="H38" s="36">
        <v>43178</v>
      </c>
      <c r="I38" s="44">
        <v>1899.8</v>
      </c>
      <c r="J38" s="8" t="s">
        <v>107</v>
      </c>
      <c r="K38" s="29" t="s">
        <v>16</v>
      </c>
      <c r="L38" s="30"/>
    </row>
    <row r="39" spans="1:12" ht="34.5" customHeight="1" x14ac:dyDescent="0.25">
      <c r="A39" s="2">
        <v>38</v>
      </c>
      <c r="B39" s="31" t="s">
        <v>171</v>
      </c>
      <c r="C39" s="33" t="s">
        <v>172</v>
      </c>
      <c r="D39" s="34" t="s">
        <v>173</v>
      </c>
      <c r="E39" s="3">
        <v>37</v>
      </c>
      <c r="F39" s="35">
        <v>13867.8</v>
      </c>
      <c r="G39" s="3" t="s">
        <v>25</v>
      </c>
      <c r="H39" s="36">
        <v>43181</v>
      </c>
      <c r="I39" s="44">
        <v>13867.8</v>
      </c>
      <c r="J39" s="8" t="s">
        <v>107</v>
      </c>
      <c r="K39" s="29" t="s">
        <v>93</v>
      </c>
      <c r="L39" s="30"/>
    </row>
    <row r="40" spans="1:12" ht="34.5" customHeight="1" x14ac:dyDescent="0.25">
      <c r="A40" s="2">
        <v>39</v>
      </c>
      <c r="B40" s="31" t="s">
        <v>174</v>
      </c>
      <c r="C40" s="33" t="s">
        <v>175</v>
      </c>
      <c r="D40" s="34" t="s">
        <v>176</v>
      </c>
      <c r="E40" s="3">
        <v>38</v>
      </c>
      <c r="F40" s="35">
        <v>80</v>
      </c>
      <c r="G40" s="3" t="s">
        <v>14</v>
      </c>
      <c r="H40" s="36">
        <v>43181</v>
      </c>
      <c r="I40" s="44">
        <v>80</v>
      </c>
      <c r="J40" s="8" t="s">
        <v>107</v>
      </c>
      <c r="K40" s="29" t="s">
        <v>16</v>
      </c>
      <c r="L40" s="30"/>
    </row>
    <row r="41" spans="1:12" ht="34.5" customHeight="1" x14ac:dyDescent="0.25">
      <c r="A41" s="2">
        <v>40</v>
      </c>
      <c r="B41" s="31" t="s">
        <v>179</v>
      </c>
      <c r="C41" s="33" t="s">
        <v>180</v>
      </c>
      <c r="D41" s="33" t="s">
        <v>181</v>
      </c>
      <c r="E41" s="3">
        <v>39</v>
      </c>
      <c r="F41" s="35">
        <v>225</v>
      </c>
      <c r="G41" s="3" t="s">
        <v>14</v>
      </c>
      <c r="H41" s="36">
        <v>43184</v>
      </c>
      <c r="I41" s="44">
        <v>225</v>
      </c>
      <c r="J41" s="8" t="s">
        <v>107</v>
      </c>
      <c r="K41" s="29" t="s">
        <v>16</v>
      </c>
      <c r="L41" s="30"/>
    </row>
    <row r="42" spans="1:12" ht="34.5" customHeight="1" x14ac:dyDescent="0.25">
      <c r="A42" s="2">
        <v>41</v>
      </c>
      <c r="B42" s="31" t="s">
        <v>111</v>
      </c>
      <c r="C42" s="34" t="s">
        <v>408</v>
      </c>
      <c r="D42" s="34" t="s">
        <v>320</v>
      </c>
      <c r="E42" s="3">
        <v>40</v>
      </c>
      <c r="F42" s="35">
        <v>3564</v>
      </c>
      <c r="G42" s="3" t="s">
        <v>70</v>
      </c>
      <c r="H42" s="36">
        <v>43192</v>
      </c>
      <c r="I42" s="44">
        <v>3564</v>
      </c>
      <c r="J42" s="8" t="s">
        <v>107</v>
      </c>
      <c r="K42" s="29" t="s">
        <v>16</v>
      </c>
      <c r="L42" s="30"/>
    </row>
    <row r="43" spans="1:12" ht="34.5" customHeight="1" x14ac:dyDescent="0.25">
      <c r="A43" s="2">
        <v>42</v>
      </c>
      <c r="B43" s="31" t="s">
        <v>111</v>
      </c>
      <c r="C43" s="33" t="s">
        <v>112</v>
      </c>
      <c r="D43" s="34" t="s">
        <v>321</v>
      </c>
      <c r="E43" s="3">
        <v>41</v>
      </c>
      <c r="F43" s="35">
        <v>5112</v>
      </c>
      <c r="G43" s="3" t="s">
        <v>70</v>
      </c>
      <c r="H43" s="36">
        <v>43192</v>
      </c>
      <c r="I43" s="44">
        <v>5112</v>
      </c>
      <c r="J43" s="8" t="s">
        <v>107</v>
      </c>
      <c r="K43" s="29" t="s">
        <v>16</v>
      </c>
      <c r="L43" s="30"/>
    </row>
    <row r="44" spans="1:12" ht="34.5" customHeight="1" x14ac:dyDescent="0.25">
      <c r="A44" s="2">
        <v>43</v>
      </c>
      <c r="B44" s="32">
        <v>77200000</v>
      </c>
      <c r="C44" s="33" t="s">
        <v>322</v>
      </c>
      <c r="D44" s="34" t="s">
        <v>323</v>
      </c>
      <c r="E44" s="3">
        <v>42</v>
      </c>
      <c r="F44" s="35">
        <v>0</v>
      </c>
      <c r="G44" s="3" t="s">
        <v>25</v>
      </c>
      <c r="H44" s="36">
        <v>43194</v>
      </c>
      <c r="I44" s="44">
        <v>0</v>
      </c>
      <c r="J44" s="8" t="s">
        <v>107</v>
      </c>
      <c r="K44" s="29" t="s">
        <v>93</v>
      </c>
      <c r="L44" s="30"/>
    </row>
    <row r="45" spans="1:12" ht="34.5" customHeight="1" x14ac:dyDescent="0.25">
      <c r="A45" s="2">
        <v>44</v>
      </c>
      <c r="B45" s="32">
        <v>51100000</v>
      </c>
      <c r="C45" s="33" t="s">
        <v>324</v>
      </c>
      <c r="D45" s="33" t="s">
        <v>325</v>
      </c>
      <c r="E45" s="3">
        <v>43</v>
      </c>
      <c r="F45" s="35">
        <v>110</v>
      </c>
      <c r="G45" s="3" t="s">
        <v>14</v>
      </c>
      <c r="H45" s="36">
        <v>43200</v>
      </c>
      <c r="I45" s="44">
        <v>110</v>
      </c>
      <c r="J45" s="8" t="s">
        <v>107</v>
      </c>
      <c r="K45" s="37" t="s">
        <v>16</v>
      </c>
      <c r="L45" s="30"/>
    </row>
    <row r="46" spans="1:12" ht="34.5" customHeight="1" x14ac:dyDescent="0.25">
      <c r="A46" s="2">
        <v>45</v>
      </c>
      <c r="B46" s="32">
        <v>35100000</v>
      </c>
      <c r="C46" s="33" t="s">
        <v>326</v>
      </c>
      <c r="D46" s="33" t="s">
        <v>327</v>
      </c>
      <c r="E46" s="3">
        <v>44</v>
      </c>
      <c r="F46" s="35">
        <v>70</v>
      </c>
      <c r="G46" s="3" t="s">
        <v>14</v>
      </c>
      <c r="H46" s="36">
        <v>43200</v>
      </c>
      <c r="I46" s="44">
        <v>70</v>
      </c>
      <c r="J46" s="8" t="s">
        <v>107</v>
      </c>
      <c r="K46" s="37" t="s">
        <v>16</v>
      </c>
      <c r="L46" s="30"/>
    </row>
    <row r="47" spans="1:12" ht="34.5" customHeight="1" x14ac:dyDescent="0.25">
      <c r="A47" s="2">
        <v>46</v>
      </c>
      <c r="B47" s="32">
        <v>30100000</v>
      </c>
      <c r="C47" s="33" t="s">
        <v>328</v>
      </c>
      <c r="D47" s="33" t="s">
        <v>329</v>
      </c>
      <c r="E47" s="3">
        <v>45</v>
      </c>
      <c r="F47" s="35">
        <v>588</v>
      </c>
      <c r="G47" s="3" t="s">
        <v>14</v>
      </c>
      <c r="H47" s="36">
        <v>43201</v>
      </c>
      <c r="I47" s="44">
        <v>114</v>
      </c>
      <c r="J47" s="8" t="s">
        <v>107</v>
      </c>
      <c r="K47" s="37" t="s">
        <v>16</v>
      </c>
      <c r="L47" s="30"/>
    </row>
    <row r="48" spans="1:12" ht="34.5" customHeight="1" x14ac:dyDescent="0.25">
      <c r="A48" s="2">
        <v>47</v>
      </c>
      <c r="B48" s="32">
        <v>44100000</v>
      </c>
      <c r="C48" s="33" t="s">
        <v>330</v>
      </c>
      <c r="D48" s="34" t="s">
        <v>331</v>
      </c>
      <c r="E48" s="3">
        <v>46</v>
      </c>
      <c r="F48" s="35">
        <v>327.60000000000002</v>
      </c>
      <c r="G48" s="3" t="s">
        <v>14</v>
      </c>
      <c r="H48" s="36">
        <v>43201</v>
      </c>
      <c r="I48" s="44">
        <v>327.60000000000002</v>
      </c>
      <c r="J48" s="8" t="s">
        <v>107</v>
      </c>
      <c r="K48" s="37" t="s">
        <v>93</v>
      </c>
      <c r="L48" s="30"/>
    </row>
    <row r="49" spans="1:12" ht="34.5" customHeight="1" x14ac:dyDescent="0.25">
      <c r="A49" s="2">
        <v>48</v>
      </c>
      <c r="B49" s="32">
        <v>42600000</v>
      </c>
      <c r="C49" s="33" t="s">
        <v>332</v>
      </c>
      <c r="D49" s="34" t="s">
        <v>333</v>
      </c>
      <c r="E49" s="3">
        <v>47</v>
      </c>
      <c r="F49" s="35">
        <v>300</v>
      </c>
      <c r="G49" s="3" t="s">
        <v>14</v>
      </c>
      <c r="H49" s="36">
        <v>43201</v>
      </c>
      <c r="I49" s="44">
        <v>300</v>
      </c>
      <c r="J49" s="8" t="s">
        <v>107</v>
      </c>
      <c r="K49" s="37" t="s">
        <v>16</v>
      </c>
      <c r="L49" s="30"/>
    </row>
    <row r="50" spans="1:12" ht="34.5" customHeight="1" x14ac:dyDescent="0.25">
      <c r="A50" s="2">
        <v>49</v>
      </c>
      <c r="B50" s="32">
        <v>44500000</v>
      </c>
      <c r="C50" s="33" t="s">
        <v>332</v>
      </c>
      <c r="D50" s="34" t="s">
        <v>334</v>
      </c>
      <c r="E50" s="3">
        <v>48</v>
      </c>
      <c r="F50" s="35">
        <v>50</v>
      </c>
      <c r="G50" s="3" t="s">
        <v>14</v>
      </c>
      <c r="H50" s="36">
        <v>43201</v>
      </c>
      <c r="I50" s="44">
        <v>50</v>
      </c>
      <c r="J50" s="8" t="s">
        <v>107</v>
      </c>
      <c r="K50" s="37" t="s">
        <v>16</v>
      </c>
      <c r="L50" s="30"/>
    </row>
    <row r="51" spans="1:12" ht="34.5" customHeight="1" x14ac:dyDescent="0.25">
      <c r="A51" s="2">
        <v>50</v>
      </c>
      <c r="B51" s="31" t="s">
        <v>335</v>
      </c>
      <c r="C51" s="33" t="s">
        <v>332</v>
      </c>
      <c r="D51" s="34" t="s">
        <v>336</v>
      </c>
      <c r="E51" s="3">
        <v>49</v>
      </c>
      <c r="F51" s="35">
        <v>190</v>
      </c>
      <c r="G51" s="3" t="s">
        <v>14</v>
      </c>
      <c r="H51" s="36">
        <v>43201</v>
      </c>
      <c r="I51" s="44">
        <v>190</v>
      </c>
      <c r="J51" s="8" t="s">
        <v>107</v>
      </c>
      <c r="K51" s="37" t="s">
        <v>16</v>
      </c>
      <c r="L51" s="30"/>
    </row>
    <row r="52" spans="1:12" ht="34.5" customHeight="1" x14ac:dyDescent="0.25">
      <c r="A52" s="2">
        <v>51</v>
      </c>
      <c r="B52" s="31" t="s">
        <v>335</v>
      </c>
      <c r="C52" s="33" t="s">
        <v>337</v>
      </c>
      <c r="D52" s="34" t="s">
        <v>338</v>
      </c>
      <c r="E52" s="3">
        <v>50</v>
      </c>
      <c r="F52" s="35">
        <v>750</v>
      </c>
      <c r="G52" s="3" t="s">
        <v>14</v>
      </c>
      <c r="H52" s="36">
        <v>43201</v>
      </c>
      <c r="I52" s="44">
        <v>750</v>
      </c>
      <c r="J52" s="8" t="s">
        <v>107</v>
      </c>
      <c r="K52" s="37" t="s">
        <v>16</v>
      </c>
      <c r="L52" s="30"/>
    </row>
    <row r="53" spans="1:12" ht="34.5" customHeight="1" x14ac:dyDescent="0.25">
      <c r="A53" s="2">
        <v>52</v>
      </c>
      <c r="B53" s="32">
        <v>44300000</v>
      </c>
      <c r="C53" s="33" t="s">
        <v>339</v>
      </c>
      <c r="D53" s="34" t="s">
        <v>340</v>
      </c>
      <c r="E53" s="3">
        <v>51</v>
      </c>
      <c r="F53" s="35">
        <v>5720.64</v>
      </c>
      <c r="G53" s="6" t="s">
        <v>25</v>
      </c>
      <c r="H53" s="36">
        <v>43203</v>
      </c>
      <c r="I53" s="44">
        <v>5720.64</v>
      </c>
      <c r="J53" s="8" t="s">
        <v>107</v>
      </c>
      <c r="K53" s="37" t="s">
        <v>93</v>
      </c>
      <c r="L53" s="30"/>
    </row>
    <row r="54" spans="1:12" ht="34.5" customHeight="1" x14ac:dyDescent="0.25">
      <c r="A54" s="2">
        <v>53</v>
      </c>
      <c r="B54" s="32">
        <v>51100000</v>
      </c>
      <c r="C54" s="33" t="s">
        <v>341</v>
      </c>
      <c r="D54" s="34" t="s">
        <v>342</v>
      </c>
      <c r="E54" s="3">
        <v>52</v>
      </c>
      <c r="F54" s="35">
        <v>35</v>
      </c>
      <c r="G54" s="3" t="s">
        <v>14</v>
      </c>
      <c r="H54" s="36">
        <v>43203</v>
      </c>
      <c r="I54" s="44">
        <v>35</v>
      </c>
      <c r="J54" s="8" t="s">
        <v>107</v>
      </c>
      <c r="K54" s="37" t="s">
        <v>16</v>
      </c>
      <c r="L54" s="30"/>
    </row>
    <row r="55" spans="1:12" ht="34.5" customHeight="1" x14ac:dyDescent="0.25">
      <c r="A55" s="2">
        <v>54</v>
      </c>
      <c r="B55" s="32">
        <v>24400000</v>
      </c>
      <c r="C55" s="34" t="s">
        <v>343</v>
      </c>
      <c r="D55" s="34" t="s">
        <v>344</v>
      </c>
      <c r="E55" s="3">
        <v>53</v>
      </c>
      <c r="F55" s="35">
        <v>33000</v>
      </c>
      <c r="G55" s="6" t="s">
        <v>25</v>
      </c>
      <c r="H55" s="36">
        <v>43207</v>
      </c>
      <c r="I55" s="44">
        <v>33000</v>
      </c>
      <c r="J55" s="8" t="s">
        <v>107</v>
      </c>
      <c r="K55" s="37" t="s">
        <v>93</v>
      </c>
      <c r="L55" s="30"/>
    </row>
    <row r="56" spans="1:12" ht="34.5" customHeight="1" x14ac:dyDescent="0.25">
      <c r="A56" s="2">
        <v>55</v>
      </c>
      <c r="B56" s="32">
        <v>24400000</v>
      </c>
      <c r="C56" s="33" t="s">
        <v>345</v>
      </c>
      <c r="D56" s="34" t="s">
        <v>346</v>
      </c>
      <c r="E56" s="3">
        <v>54</v>
      </c>
      <c r="F56" s="35">
        <v>89916</v>
      </c>
      <c r="G56" s="6" t="s">
        <v>25</v>
      </c>
      <c r="H56" s="36">
        <v>43207</v>
      </c>
      <c r="I56" s="44">
        <v>89916</v>
      </c>
      <c r="J56" s="8" t="s">
        <v>107</v>
      </c>
      <c r="K56" s="37" t="s">
        <v>93</v>
      </c>
      <c r="L56" s="30"/>
    </row>
    <row r="57" spans="1:12" ht="34.5" customHeight="1" x14ac:dyDescent="0.25">
      <c r="A57" s="2">
        <v>56</v>
      </c>
      <c r="B57" s="32">
        <v>50100000</v>
      </c>
      <c r="C57" s="33" t="s">
        <v>347</v>
      </c>
      <c r="D57" s="34" t="s">
        <v>348</v>
      </c>
      <c r="E57" s="29">
        <v>55</v>
      </c>
      <c r="F57" s="35">
        <v>2500</v>
      </c>
      <c r="G57" s="3" t="s">
        <v>14</v>
      </c>
      <c r="H57" s="36">
        <v>43210</v>
      </c>
      <c r="I57" s="44">
        <v>1991.9</v>
      </c>
      <c r="J57" s="8" t="s">
        <v>107</v>
      </c>
      <c r="K57" s="37" t="s">
        <v>16</v>
      </c>
      <c r="L57" s="30"/>
    </row>
    <row r="58" spans="1:12" ht="34.5" customHeight="1" x14ac:dyDescent="0.25">
      <c r="A58" s="2">
        <v>57</v>
      </c>
      <c r="B58" s="32">
        <v>15900000</v>
      </c>
      <c r="C58" s="33" t="s">
        <v>349</v>
      </c>
      <c r="D58" s="34" t="s">
        <v>350</v>
      </c>
      <c r="E58" s="3">
        <v>56</v>
      </c>
      <c r="F58" s="38">
        <v>540</v>
      </c>
      <c r="G58" s="3" t="s">
        <v>14</v>
      </c>
      <c r="H58" s="36">
        <v>43210</v>
      </c>
      <c r="I58" s="44">
        <v>496.8</v>
      </c>
      <c r="J58" s="8" t="s">
        <v>107</v>
      </c>
      <c r="K58" s="37" t="s">
        <v>16</v>
      </c>
      <c r="L58" s="30"/>
    </row>
    <row r="59" spans="1:12" ht="46.5" customHeight="1" x14ac:dyDescent="0.25">
      <c r="A59" s="2">
        <v>58</v>
      </c>
      <c r="B59" s="32">
        <v>77200000</v>
      </c>
      <c r="C59" s="34" t="s">
        <v>149</v>
      </c>
      <c r="D59" s="34" t="s">
        <v>351</v>
      </c>
      <c r="E59" s="29">
        <v>57</v>
      </c>
      <c r="F59" s="35">
        <v>0</v>
      </c>
      <c r="G59" s="3" t="s">
        <v>25</v>
      </c>
      <c r="H59" s="36">
        <v>43215</v>
      </c>
      <c r="I59" s="44">
        <v>0</v>
      </c>
      <c r="J59" s="8" t="s">
        <v>107</v>
      </c>
      <c r="K59" s="37" t="s">
        <v>93</v>
      </c>
      <c r="L59" s="30"/>
    </row>
    <row r="60" spans="1:12" ht="34.5" customHeight="1" x14ac:dyDescent="0.25">
      <c r="A60" s="2">
        <v>59</v>
      </c>
      <c r="B60" s="32">
        <v>44400000</v>
      </c>
      <c r="C60" s="34" t="s">
        <v>352</v>
      </c>
      <c r="D60" s="34" t="s">
        <v>353</v>
      </c>
      <c r="E60" s="3">
        <v>58</v>
      </c>
      <c r="F60" s="35">
        <v>192</v>
      </c>
      <c r="G60" s="3" t="s">
        <v>14</v>
      </c>
      <c r="H60" s="36">
        <v>43215</v>
      </c>
      <c r="I60" s="44">
        <v>192</v>
      </c>
      <c r="J60" s="8" t="s">
        <v>107</v>
      </c>
      <c r="K60" s="37" t="s">
        <v>16</v>
      </c>
      <c r="L60" s="30"/>
    </row>
    <row r="61" spans="1:12" ht="34.5" customHeight="1" x14ac:dyDescent="0.25">
      <c r="A61" s="2">
        <v>60</v>
      </c>
      <c r="B61" s="32">
        <v>42600000</v>
      </c>
      <c r="C61" s="34" t="s">
        <v>354</v>
      </c>
      <c r="D61" s="34" t="s">
        <v>355</v>
      </c>
      <c r="E61" s="3">
        <v>59</v>
      </c>
      <c r="F61" s="35">
        <v>3190</v>
      </c>
      <c r="G61" s="3" t="s">
        <v>14</v>
      </c>
      <c r="H61" s="36">
        <v>43215</v>
      </c>
      <c r="I61" s="44">
        <v>3190</v>
      </c>
      <c r="J61" s="8" t="s">
        <v>107</v>
      </c>
      <c r="K61" s="37" t="s">
        <v>16</v>
      </c>
      <c r="L61" s="30"/>
    </row>
    <row r="62" spans="1:12" ht="34.5" customHeight="1" x14ac:dyDescent="0.25">
      <c r="A62" s="2">
        <v>61</v>
      </c>
      <c r="B62" s="31" t="s">
        <v>335</v>
      </c>
      <c r="C62" s="33" t="s">
        <v>332</v>
      </c>
      <c r="D62" s="34" t="s">
        <v>356</v>
      </c>
      <c r="E62" s="3">
        <v>60</v>
      </c>
      <c r="F62" s="35">
        <v>1200</v>
      </c>
      <c r="G62" s="3" t="s">
        <v>14</v>
      </c>
      <c r="H62" s="36">
        <v>43216</v>
      </c>
      <c r="I62" s="44">
        <v>1200</v>
      </c>
      <c r="J62" s="8" t="s">
        <v>107</v>
      </c>
      <c r="K62" s="37" t="s">
        <v>16</v>
      </c>
      <c r="L62" s="30"/>
    </row>
    <row r="63" spans="1:12" ht="34.5" customHeight="1" x14ac:dyDescent="0.25">
      <c r="A63" s="2">
        <v>62</v>
      </c>
      <c r="B63" s="31" t="s">
        <v>357</v>
      </c>
      <c r="C63" s="34" t="s">
        <v>358</v>
      </c>
      <c r="D63" s="34" t="s">
        <v>359</v>
      </c>
      <c r="E63" s="29">
        <v>61</v>
      </c>
      <c r="F63" s="35">
        <v>76474.94</v>
      </c>
      <c r="G63" s="3" t="s">
        <v>25</v>
      </c>
      <c r="H63" s="36">
        <v>43217</v>
      </c>
      <c r="I63" s="44">
        <v>76471.3</v>
      </c>
      <c r="J63" s="8" t="s">
        <v>107</v>
      </c>
      <c r="K63" s="37" t="s">
        <v>16</v>
      </c>
      <c r="L63" s="30"/>
    </row>
    <row r="64" spans="1:12" ht="34.5" customHeight="1" x14ac:dyDescent="0.25">
      <c r="A64" s="2">
        <v>63</v>
      </c>
      <c r="B64" s="31" t="s">
        <v>335</v>
      </c>
      <c r="C64" s="34" t="s">
        <v>360</v>
      </c>
      <c r="D64" s="34" t="s">
        <v>361</v>
      </c>
      <c r="E64" s="3">
        <v>62</v>
      </c>
      <c r="F64" s="35">
        <v>1400</v>
      </c>
      <c r="G64" s="3" t="s">
        <v>14</v>
      </c>
      <c r="H64" s="36">
        <v>43217</v>
      </c>
      <c r="I64" s="44">
        <v>1400</v>
      </c>
      <c r="J64" s="8" t="s">
        <v>107</v>
      </c>
      <c r="K64" s="37" t="s">
        <v>16</v>
      </c>
      <c r="L64" s="30"/>
    </row>
    <row r="65" spans="1:12" ht="34.5" customHeight="1" x14ac:dyDescent="0.25">
      <c r="A65" s="2">
        <v>64</v>
      </c>
      <c r="B65" s="31" t="s">
        <v>362</v>
      </c>
      <c r="C65" s="34" t="s">
        <v>363</v>
      </c>
      <c r="D65" s="34" t="s">
        <v>364</v>
      </c>
      <c r="E65" s="3">
        <v>63</v>
      </c>
      <c r="F65" s="35">
        <v>2773</v>
      </c>
      <c r="G65" s="3" t="s">
        <v>25</v>
      </c>
      <c r="H65" s="36">
        <v>43221</v>
      </c>
      <c r="I65" s="44">
        <v>2773</v>
      </c>
      <c r="J65" s="8" t="s">
        <v>107</v>
      </c>
      <c r="K65" s="37" t="s">
        <v>16</v>
      </c>
      <c r="L65" s="30"/>
    </row>
    <row r="66" spans="1:12" ht="34.5" customHeight="1" x14ac:dyDescent="0.25">
      <c r="A66" s="2">
        <v>65</v>
      </c>
      <c r="B66" s="31" t="s">
        <v>365</v>
      </c>
      <c r="C66" s="34" t="s">
        <v>366</v>
      </c>
      <c r="D66" s="34" t="s">
        <v>367</v>
      </c>
      <c r="E66" s="3">
        <v>64</v>
      </c>
      <c r="F66" s="35">
        <v>4420.5600000000004</v>
      </c>
      <c r="G66" s="3" t="s">
        <v>25</v>
      </c>
      <c r="H66" s="36">
        <v>43221</v>
      </c>
      <c r="I66" s="44">
        <v>4420.5600000000004</v>
      </c>
      <c r="J66" s="8" t="s">
        <v>107</v>
      </c>
      <c r="K66" s="37" t="s">
        <v>93</v>
      </c>
      <c r="L66" s="30"/>
    </row>
    <row r="67" spans="1:12" ht="34.5" customHeight="1" x14ac:dyDescent="0.25">
      <c r="A67" s="2">
        <v>66</v>
      </c>
      <c r="B67" s="31" t="s">
        <v>111</v>
      </c>
      <c r="C67" s="34" t="s">
        <v>112</v>
      </c>
      <c r="D67" s="34" t="s">
        <v>321</v>
      </c>
      <c r="E67" s="3">
        <v>65</v>
      </c>
      <c r="F67" s="35">
        <v>5112</v>
      </c>
      <c r="G67" s="6" t="s">
        <v>70</v>
      </c>
      <c r="H67" s="36">
        <v>43221</v>
      </c>
      <c r="I67" s="44">
        <v>5112</v>
      </c>
      <c r="J67" s="8" t="s">
        <v>107</v>
      </c>
      <c r="K67" s="37" t="s">
        <v>16</v>
      </c>
      <c r="L67" s="30"/>
    </row>
    <row r="68" spans="1:12" ht="34.5" customHeight="1" x14ac:dyDescent="0.25">
      <c r="A68" s="2">
        <v>67</v>
      </c>
      <c r="B68" s="31">
        <v>44400000</v>
      </c>
      <c r="C68" s="34" t="s">
        <v>368</v>
      </c>
      <c r="D68" s="34" t="s">
        <v>369</v>
      </c>
      <c r="E68" s="3">
        <v>66</v>
      </c>
      <c r="F68" s="35">
        <v>95.5</v>
      </c>
      <c r="G68" s="6" t="s">
        <v>14</v>
      </c>
      <c r="H68" s="36">
        <v>43227</v>
      </c>
      <c r="I68" s="44">
        <v>95.5</v>
      </c>
      <c r="J68" s="8" t="s">
        <v>107</v>
      </c>
      <c r="K68" s="37" t="s">
        <v>16</v>
      </c>
      <c r="L68" s="30"/>
    </row>
    <row r="69" spans="1:12" ht="34.5" customHeight="1" x14ac:dyDescent="0.25">
      <c r="A69" s="2">
        <v>68</v>
      </c>
      <c r="B69" s="31">
        <v>30200000</v>
      </c>
      <c r="C69" s="34" t="s">
        <v>370</v>
      </c>
      <c r="D69" s="34" t="s">
        <v>371</v>
      </c>
      <c r="E69" s="3">
        <v>67</v>
      </c>
      <c r="F69" s="35">
        <v>447</v>
      </c>
      <c r="G69" s="6" t="s">
        <v>14</v>
      </c>
      <c r="H69" s="36">
        <v>43227</v>
      </c>
      <c r="I69" s="44">
        <v>447</v>
      </c>
      <c r="J69" s="8" t="s">
        <v>107</v>
      </c>
      <c r="K69" s="37" t="s">
        <v>16</v>
      </c>
      <c r="L69" s="30"/>
    </row>
    <row r="70" spans="1:12" ht="34.5" customHeight="1" x14ac:dyDescent="0.25">
      <c r="A70" s="2">
        <v>69</v>
      </c>
      <c r="B70" s="32">
        <v>22300000</v>
      </c>
      <c r="C70" s="34" t="s">
        <v>372</v>
      </c>
      <c r="D70" s="34" t="s">
        <v>373</v>
      </c>
      <c r="E70" s="3">
        <v>68</v>
      </c>
      <c r="F70" s="35">
        <v>200</v>
      </c>
      <c r="G70" s="6" t="s">
        <v>14</v>
      </c>
      <c r="H70" s="36">
        <v>43231</v>
      </c>
      <c r="I70" s="44">
        <v>200</v>
      </c>
      <c r="J70" s="8" t="s">
        <v>107</v>
      </c>
      <c r="K70" s="37" t="s">
        <v>16</v>
      </c>
      <c r="L70" s="30"/>
    </row>
    <row r="71" spans="1:12" ht="34.5" customHeight="1" x14ac:dyDescent="0.25">
      <c r="A71" s="2">
        <v>70</v>
      </c>
      <c r="B71" s="32">
        <v>44500000</v>
      </c>
      <c r="C71" s="34" t="s">
        <v>368</v>
      </c>
      <c r="D71" s="34" t="s">
        <v>374</v>
      </c>
      <c r="E71" s="3">
        <v>69</v>
      </c>
      <c r="F71" s="35">
        <v>44.1</v>
      </c>
      <c r="G71" s="6" t="s">
        <v>14</v>
      </c>
      <c r="H71" s="36">
        <v>43237</v>
      </c>
      <c r="I71" s="44">
        <v>44.1</v>
      </c>
      <c r="J71" s="8" t="s">
        <v>107</v>
      </c>
      <c r="K71" s="37" t="s">
        <v>16</v>
      </c>
      <c r="L71" s="30"/>
    </row>
    <row r="72" spans="1:12" ht="34.5" customHeight="1" x14ac:dyDescent="0.25">
      <c r="A72" s="2">
        <v>71</v>
      </c>
      <c r="B72" s="31" t="s">
        <v>335</v>
      </c>
      <c r="C72" s="33" t="s">
        <v>332</v>
      </c>
      <c r="D72" s="34" t="s">
        <v>356</v>
      </c>
      <c r="E72" s="3">
        <v>70</v>
      </c>
      <c r="F72" s="35">
        <v>900</v>
      </c>
      <c r="G72" s="6" t="s">
        <v>14</v>
      </c>
      <c r="H72" s="36">
        <v>43243</v>
      </c>
      <c r="I72" s="44">
        <v>900</v>
      </c>
      <c r="J72" s="8" t="s">
        <v>107</v>
      </c>
      <c r="K72" s="37" t="s">
        <v>16</v>
      </c>
      <c r="L72" s="30"/>
    </row>
    <row r="73" spans="1:12" ht="34.5" customHeight="1" x14ac:dyDescent="0.25">
      <c r="A73" s="2">
        <v>72</v>
      </c>
      <c r="B73" s="32">
        <v>42600000</v>
      </c>
      <c r="C73" s="33" t="s">
        <v>332</v>
      </c>
      <c r="D73" s="34" t="s">
        <v>333</v>
      </c>
      <c r="E73" s="3">
        <v>71</v>
      </c>
      <c r="F73" s="35">
        <v>600</v>
      </c>
      <c r="G73" s="6" t="s">
        <v>14</v>
      </c>
      <c r="H73" s="36">
        <v>43243</v>
      </c>
      <c r="I73" s="44">
        <v>600</v>
      </c>
      <c r="J73" s="8" t="s">
        <v>107</v>
      </c>
      <c r="K73" s="37" t="s">
        <v>16</v>
      </c>
      <c r="L73" s="30"/>
    </row>
    <row r="74" spans="1:12" ht="34.5" customHeight="1" x14ac:dyDescent="0.25">
      <c r="A74" s="2">
        <v>73</v>
      </c>
      <c r="B74" s="32">
        <v>44500000</v>
      </c>
      <c r="C74" s="33" t="s">
        <v>332</v>
      </c>
      <c r="D74" s="34" t="s">
        <v>375</v>
      </c>
      <c r="E74" s="3">
        <v>72</v>
      </c>
      <c r="F74" s="35">
        <v>150</v>
      </c>
      <c r="G74" s="6" t="s">
        <v>14</v>
      </c>
      <c r="H74" s="36">
        <v>43243</v>
      </c>
      <c r="I74" s="44">
        <v>150</v>
      </c>
      <c r="J74" s="8" t="s">
        <v>107</v>
      </c>
      <c r="K74" s="37" t="s">
        <v>16</v>
      </c>
      <c r="L74" s="30"/>
    </row>
    <row r="75" spans="1:12" ht="34.5" customHeight="1" x14ac:dyDescent="0.25">
      <c r="A75" s="2">
        <v>74</v>
      </c>
      <c r="B75" s="32">
        <v>50100000</v>
      </c>
      <c r="C75" s="34" t="s">
        <v>376</v>
      </c>
      <c r="D75" s="34" t="s">
        <v>377</v>
      </c>
      <c r="E75" s="29">
        <v>73</v>
      </c>
      <c r="F75" s="35">
        <v>7000</v>
      </c>
      <c r="G75" s="6" t="s">
        <v>14</v>
      </c>
      <c r="H75" s="36">
        <v>43245</v>
      </c>
      <c r="I75" s="44">
        <v>6723.4000000000005</v>
      </c>
      <c r="J75" s="8" t="s">
        <v>107</v>
      </c>
      <c r="K75" s="37" t="s">
        <v>16</v>
      </c>
      <c r="L75" s="30"/>
    </row>
    <row r="76" spans="1:12" ht="34.5" customHeight="1" x14ac:dyDescent="0.25">
      <c r="A76" s="2">
        <v>75</v>
      </c>
      <c r="B76" s="32">
        <v>30100000</v>
      </c>
      <c r="C76" s="34" t="s">
        <v>378</v>
      </c>
      <c r="D76" s="34" t="s">
        <v>379</v>
      </c>
      <c r="E76" s="3">
        <v>74</v>
      </c>
      <c r="F76" s="35">
        <v>130</v>
      </c>
      <c r="G76" s="6" t="s">
        <v>14</v>
      </c>
      <c r="H76" s="36">
        <v>43245</v>
      </c>
      <c r="I76" s="44">
        <v>130</v>
      </c>
      <c r="J76" s="8" t="s">
        <v>107</v>
      </c>
      <c r="K76" s="37" t="s">
        <v>16</v>
      </c>
      <c r="L76" s="30"/>
    </row>
    <row r="77" spans="1:12" ht="34.5" customHeight="1" x14ac:dyDescent="0.25">
      <c r="A77" s="2">
        <v>76</v>
      </c>
      <c r="B77" s="32">
        <v>30200000</v>
      </c>
      <c r="C77" s="34" t="s">
        <v>380</v>
      </c>
      <c r="D77" s="34" t="s">
        <v>381</v>
      </c>
      <c r="E77" s="3">
        <v>75</v>
      </c>
      <c r="F77" s="35">
        <v>300</v>
      </c>
      <c r="G77" s="6" t="s">
        <v>14</v>
      </c>
      <c r="H77" s="36">
        <v>43245</v>
      </c>
      <c r="I77" s="44">
        <v>300</v>
      </c>
      <c r="J77" s="8" t="s">
        <v>107</v>
      </c>
      <c r="K77" s="37" t="s">
        <v>16</v>
      </c>
      <c r="L77" s="30"/>
    </row>
    <row r="78" spans="1:12" ht="34.5" customHeight="1" x14ac:dyDescent="0.25">
      <c r="A78" s="2">
        <v>77</v>
      </c>
      <c r="B78" s="32">
        <v>55300000</v>
      </c>
      <c r="C78" s="34" t="s">
        <v>382</v>
      </c>
      <c r="D78" s="34" t="s">
        <v>383</v>
      </c>
      <c r="E78" s="3">
        <v>76</v>
      </c>
      <c r="F78" s="35">
        <v>1500</v>
      </c>
      <c r="G78" s="6" t="s">
        <v>14</v>
      </c>
      <c r="H78" s="36">
        <v>43248</v>
      </c>
      <c r="I78" s="44">
        <v>1500</v>
      </c>
      <c r="J78" s="8" t="s">
        <v>107</v>
      </c>
      <c r="K78" s="37" t="s">
        <v>16</v>
      </c>
      <c r="L78" s="30"/>
    </row>
    <row r="79" spans="1:12" ht="34.5" customHeight="1" x14ac:dyDescent="0.25">
      <c r="A79" s="2">
        <v>78</v>
      </c>
      <c r="B79" s="32">
        <v>15800000</v>
      </c>
      <c r="C79" s="34" t="s">
        <v>384</v>
      </c>
      <c r="D79" s="34" t="s">
        <v>385</v>
      </c>
      <c r="E79" s="3">
        <v>77</v>
      </c>
      <c r="F79" s="35">
        <v>132.51</v>
      </c>
      <c r="G79" s="6" t="s">
        <v>14</v>
      </c>
      <c r="H79" s="36">
        <v>43250</v>
      </c>
      <c r="I79" s="44">
        <v>132.51</v>
      </c>
      <c r="J79" s="8" t="s">
        <v>107</v>
      </c>
      <c r="K79" s="37" t="s">
        <v>16</v>
      </c>
      <c r="L79" s="30"/>
    </row>
    <row r="80" spans="1:12" ht="34.5" customHeight="1" x14ac:dyDescent="0.25">
      <c r="A80" s="2">
        <v>79</v>
      </c>
      <c r="B80" s="32" t="s">
        <v>111</v>
      </c>
      <c r="C80" s="34" t="s">
        <v>386</v>
      </c>
      <c r="D80" s="34" t="s">
        <v>387</v>
      </c>
      <c r="E80" s="3">
        <v>78</v>
      </c>
      <c r="F80" s="35">
        <v>3942</v>
      </c>
      <c r="G80" s="6" t="s">
        <v>70</v>
      </c>
      <c r="H80" s="36">
        <v>43250</v>
      </c>
      <c r="I80" s="44">
        <v>3942</v>
      </c>
      <c r="J80" s="8" t="s">
        <v>107</v>
      </c>
      <c r="K80" s="37" t="s">
        <v>16</v>
      </c>
      <c r="L80" s="30"/>
    </row>
    <row r="81" spans="1:12" ht="48.75" customHeight="1" x14ac:dyDescent="0.25">
      <c r="A81" s="2">
        <v>80</v>
      </c>
      <c r="B81" s="32">
        <v>35200000</v>
      </c>
      <c r="C81" s="39" t="s">
        <v>366</v>
      </c>
      <c r="D81" s="65" t="s">
        <v>367</v>
      </c>
      <c r="E81" s="3">
        <v>79</v>
      </c>
      <c r="F81" s="35">
        <v>401.1</v>
      </c>
      <c r="G81" s="6" t="s">
        <v>25</v>
      </c>
      <c r="H81" s="36">
        <v>43250</v>
      </c>
      <c r="I81" s="44">
        <v>401.1</v>
      </c>
      <c r="J81" s="8" t="s">
        <v>107</v>
      </c>
      <c r="K81" s="37" t="s">
        <v>93</v>
      </c>
      <c r="L81" s="30"/>
    </row>
    <row r="82" spans="1:12" ht="44.25" customHeight="1" x14ac:dyDescent="0.25">
      <c r="A82" s="2">
        <v>81</v>
      </c>
      <c r="B82" s="32">
        <v>98300000</v>
      </c>
      <c r="C82" s="34" t="s">
        <v>388</v>
      </c>
      <c r="D82" s="34" t="s">
        <v>389</v>
      </c>
      <c r="E82" s="3">
        <v>80</v>
      </c>
      <c r="F82" s="35">
        <v>60</v>
      </c>
      <c r="G82" s="6" t="s">
        <v>14</v>
      </c>
      <c r="H82" s="36">
        <v>43250</v>
      </c>
      <c r="I82" s="44">
        <v>60</v>
      </c>
      <c r="J82" s="8" t="s">
        <v>107</v>
      </c>
      <c r="K82" s="37" t="s">
        <v>16</v>
      </c>
      <c r="L82" s="30"/>
    </row>
    <row r="83" spans="1:12" ht="34.5" customHeight="1" x14ac:dyDescent="0.25">
      <c r="A83" s="2">
        <v>82</v>
      </c>
      <c r="B83" s="32">
        <v>45400000</v>
      </c>
      <c r="C83" s="34" t="s">
        <v>390</v>
      </c>
      <c r="D83" s="34" t="s">
        <v>391</v>
      </c>
      <c r="E83" s="3">
        <v>81</v>
      </c>
      <c r="F83" s="35">
        <v>2358.63</v>
      </c>
      <c r="G83" s="6" t="s">
        <v>25</v>
      </c>
      <c r="H83" s="36">
        <v>43252</v>
      </c>
      <c r="I83" s="44">
        <v>2339.61</v>
      </c>
      <c r="J83" s="8" t="s">
        <v>107</v>
      </c>
      <c r="K83" s="37" t="s">
        <v>16</v>
      </c>
      <c r="L83" s="30"/>
    </row>
    <row r="84" spans="1:12" ht="34.5" customHeight="1" x14ac:dyDescent="0.25">
      <c r="A84" s="2">
        <v>83</v>
      </c>
      <c r="B84" s="32">
        <v>79700000</v>
      </c>
      <c r="C84" s="34" t="s">
        <v>117</v>
      </c>
      <c r="D84" s="34" t="s">
        <v>392</v>
      </c>
      <c r="E84" s="3">
        <v>82</v>
      </c>
      <c r="F84" s="35">
        <v>54600</v>
      </c>
      <c r="G84" s="6" t="s">
        <v>14</v>
      </c>
      <c r="H84" s="36">
        <v>43252</v>
      </c>
      <c r="I84" s="44">
        <v>54600</v>
      </c>
      <c r="J84" s="8" t="s">
        <v>107</v>
      </c>
      <c r="K84" s="37" t="s">
        <v>16</v>
      </c>
      <c r="L84" s="30"/>
    </row>
    <row r="85" spans="1:12" ht="34.5" customHeight="1" x14ac:dyDescent="0.25">
      <c r="A85" s="2">
        <v>84</v>
      </c>
      <c r="B85" s="32">
        <v>50100000</v>
      </c>
      <c r="C85" s="34" t="s">
        <v>393</v>
      </c>
      <c r="D85" s="34" t="s">
        <v>394</v>
      </c>
      <c r="E85" s="29">
        <v>83</v>
      </c>
      <c r="F85" s="35">
        <v>500</v>
      </c>
      <c r="G85" s="6" t="s">
        <v>25</v>
      </c>
      <c r="H85" s="36">
        <v>43258</v>
      </c>
      <c r="I85" s="44">
        <v>498</v>
      </c>
      <c r="J85" s="8" t="s">
        <v>107</v>
      </c>
      <c r="K85" s="37" t="s">
        <v>16</v>
      </c>
      <c r="L85" s="30"/>
    </row>
    <row r="86" spans="1:12" ht="34.5" customHeight="1" x14ac:dyDescent="0.25">
      <c r="A86" s="2">
        <v>85</v>
      </c>
      <c r="B86" s="32">
        <v>50100000</v>
      </c>
      <c r="C86" s="34" t="s">
        <v>137</v>
      </c>
      <c r="D86" s="34" t="s">
        <v>348</v>
      </c>
      <c r="E86" s="29">
        <v>84</v>
      </c>
      <c r="F86" s="35">
        <f>5000-3000</f>
        <v>2000</v>
      </c>
      <c r="G86" s="6" t="s">
        <v>14</v>
      </c>
      <c r="H86" s="36">
        <v>43262</v>
      </c>
      <c r="I86" s="44">
        <v>1259</v>
      </c>
      <c r="J86" s="8" t="s">
        <v>107</v>
      </c>
      <c r="K86" s="37" t="s">
        <v>16</v>
      </c>
      <c r="L86" s="30"/>
    </row>
    <row r="87" spans="1:12" ht="34.5" customHeight="1" x14ac:dyDescent="0.25">
      <c r="A87" s="2">
        <v>86</v>
      </c>
      <c r="B87" s="32">
        <v>50100000</v>
      </c>
      <c r="C87" s="34" t="s">
        <v>395</v>
      </c>
      <c r="D87" s="34" t="s">
        <v>396</v>
      </c>
      <c r="E87" s="29">
        <v>85</v>
      </c>
      <c r="F87" s="35">
        <v>180</v>
      </c>
      <c r="G87" s="6" t="s">
        <v>14</v>
      </c>
      <c r="H87" s="36">
        <v>43262</v>
      </c>
      <c r="I87" s="44">
        <v>180</v>
      </c>
      <c r="J87" s="8" t="s">
        <v>107</v>
      </c>
      <c r="K87" s="37" t="s">
        <v>16</v>
      </c>
      <c r="L87" s="30"/>
    </row>
    <row r="88" spans="1:12" ht="34.5" customHeight="1" x14ac:dyDescent="0.25">
      <c r="A88" s="2">
        <v>87</v>
      </c>
      <c r="B88" s="32">
        <v>90900000</v>
      </c>
      <c r="C88" s="33" t="s">
        <v>23</v>
      </c>
      <c r="D88" s="34" t="s">
        <v>397</v>
      </c>
      <c r="E88" s="3">
        <v>86</v>
      </c>
      <c r="F88" s="35">
        <v>800</v>
      </c>
      <c r="G88" s="6" t="s">
        <v>14</v>
      </c>
      <c r="H88" s="36">
        <v>43265</v>
      </c>
      <c r="I88" s="44">
        <v>800</v>
      </c>
      <c r="J88" s="8" t="s">
        <v>107</v>
      </c>
      <c r="K88" s="37" t="s">
        <v>16</v>
      </c>
      <c r="L88" s="30"/>
    </row>
    <row r="89" spans="1:12" ht="45" customHeight="1" x14ac:dyDescent="0.25">
      <c r="A89" s="2">
        <v>88</v>
      </c>
      <c r="B89" s="31" t="s">
        <v>335</v>
      </c>
      <c r="C89" s="33" t="s">
        <v>332</v>
      </c>
      <c r="D89" s="34" t="s">
        <v>398</v>
      </c>
      <c r="E89" s="3">
        <v>87</v>
      </c>
      <c r="F89" s="35">
        <v>450</v>
      </c>
      <c r="G89" s="6" t="s">
        <v>14</v>
      </c>
      <c r="H89" s="36">
        <v>43265</v>
      </c>
      <c r="I89" s="44">
        <v>450</v>
      </c>
      <c r="J89" s="8" t="s">
        <v>107</v>
      </c>
      <c r="K89" s="37" t="s">
        <v>16</v>
      </c>
      <c r="L89" s="30"/>
    </row>
    <row r="90" spans="1:12" ht="34.5" customHeight="1" x14ac:dyDescent="0.25">
      <c r="A90" s="2">
        <v>89</v>
      </c>
      <c r="B90" s="32">
        <v>50100000</v>
      </c>
      <c r="C90" s="34" t="s">
        <v>399</v>
      </c>
      <c r="D90" s="34" t="s">
        <v>33</v>
      </c>
      <c r="E90" s="29">
        <v>88</v>
      </c>
      <c r="F90" s="35">
        <f>15000-7000-2228</f>
        <v>5772</v>
      </c>
      <c r="G90" s="6" t="s">
        <v>25</v>
      </c>
      <c r="H90" s="36">
        <v>43269</v>
      </c>
      <c r="I90" s="44">
        <v>5772</v>
      </c>
      <c r="J90" s="8" t="s">
        <v>107</v>
      </c>
      <c r="K90" s="37" t="s">
        <v>16</v>
      </c>
      <c r="L90" s="30"/>
    </row>
    <row r="91" spans="1:12" ht="34.5" customHeight="1" x14ac:dyDescent="0.25">
      <c r="A91" s="2">
        <v>90</v>
      </c>
      <c r="B91" s="32">
        <v>44500000</v>
      </c>
      <c r="C91" s="33" t="s">
        <v>332</v>
      </c>
      <c r="D91" s="34" t="s">
        <v>334</v>
      </c>
      <c r="E91" s="3">
        <v>89</v>
      </c>
      <c r="F91" s="35">
        <v>50</v>
      </c>
      <c r="G91" s="6" t="s">
        <v>14</v>
      </c>
      <c r="H91" s="36">
        <v>43273</v>
      </c>
      <c r="I91" s="44">
        <v>50</v>
      </c>
      <c r="J91" s="8" t="s">
        <v>107</v>
      </c>
      <c r="K91" s="37" t="s">
        <v>16</v>
      </c>
      <c r="L91" s="30"/>
    </row>
    <row r="92" spans="1:12" ht="51" customHeight="1" x14ac:dyDescent="0.25">
      <c r="A92" s="2">
        <v>91</v>
      </c>
      <c r="B92" s="32">
        <v>42600000</v>
      </c>
      <c r="C92" s="33" t="s">
        <v>332</v>
      </c>
      <c r="D92" s="34" t="s">
        <v>400</v>
      </c>
      <c r="E92" s="3">
        <v>90</v>
      </c>
      <c r="F92" s="35">
        <v>548.4</v>
      </c>
      <c r="G92" s="6" t="s">
        <v>14</v>
      </c>
      <c r="H92" s="36">
        <v>43273</v>
      </c>
      <c r="I92" s="44">
        <v>548.4</v>
      </c>
      <c r="J92" s="8" t="s">
        <v>107</v>
      </c>
      <c r="K92" s="37" t="s">
        <v>16</v>
      </c>
      <c r="L92" s="30"/>
    </row>
    <row r="93" spans="1:12" ht="43.5" customHeight="1" x14ac:dyDescent="0.25">
      <c r="A93" s="2">
        <v>92</v>
      </c>
      <c r="B93" s="32">
        <v>79800000</v>
      </c>
      <c r="C93" s="33" t="s">
        <v>401</v>
      </c>
      <c r="D93" s="34" t="s">
        <v>402</v>
      </c>
      <c r="E93" s="3">
        <v>91</v>
      </c>
      <c r="F93" s="35">
        <v>1344</v>
      </c>
      <c r="G93" s="6" t="s">
        <v>14</v>
      </c>
      <c r="H93" s="36">
        <v>43273</v>
      </c>
      <c r="I93" s="44">
        <v>1344</v>
      </c>
      <c r="J93" s="8" t="s">
        <v>107</v>
      </c>
      <c r="K93" s="37" t="s">
        <v>16</v>
      </c>
      <c r="L93" s="30"/>
    </row>
    <row r="94" spans="1:12" ht="40.5" customHeight="1" x14ac:dyDescent="0.25">
      <c r="A94" s="2">
        <v>93</v>
      </c>
      <c r="B94" s="32">
        <v>50100000</v>
      </c>
      <c r="C94" s="34" t="s">
        <v>403</v>
      </c>
      <c r="D94" s="34" t="s">
        <v>404</v>
      </c>
      <c r="E94" s="3">
        <v>92</v>
      </c>
      <c r="F94" s="35">
        <v>6999.8</v>
      </c>
      <c r="G94" s="6" t="s">
        <v>25</v>
      </c>
      <c r="H94" s="36">
        <v>43277</v>
      </c>
      <c r="I94" s="44">
        <v>4555.66</v>
      </c>
      <c r="J94" s="8" t="s">
        <v>107</v>
      </c>
      <c r="K94" s="37" t="s">
        <v>16</v>
      </c>
      <c r="L94" s="30"/>
    </row>
    <row r="95" spans="1:12" ht="45" customHeight="1" x14ac:dyDescent="0.25">
      <c r="A95" s="2">
        <v>94</v>
      </c>
      <c r="B95" s="32">
        <v>22400000</v>
      </c>
      <c r="C95" s="34" t="s">
        <v>405</v>
      </c>
      <c r="D95" s="34" t="s">
        <v>406</v>
      </c>
      <c r="E95" s="3">
        <v>93</v>
      </c>
      <c r="F95" s="35">
        <v>300</v>
      </c>
      <c r="G95" s="6" t="s">
        <v>25</v>
      </c>
      <c r="H95" s="36">
        <v>43277</v>
      </c>
      <c r="I95" s="44">
        <v>300</v>
      </c>
      <c r="J95" s="8" t="s">
        <v>107</v>
      </c>
      <c r="K95" s="37" t="s">
        <v>16</v>
      </c>
      <c r="L95" s="30"/>
    </row>
    <row r="96" spans="1:12" ht="48.75" customHeight="1" x14ac:dyDescent="0.25">
      <c r="A96" s="2">
        <v>95</v>
      </c>
      <c r="B96" s="32">
        <v>32500000</v>
      </c>
      <c r="C96" s="34" t="s">
        <v>407</v>
      </c>
      <c r="D96" s="34" t="s">
        <v>409</v>
      </c>
      <c r="E96" s="3">
        <v>94</v>
      </c>
      <c r="F96" s="35">
        <v>1345.75</v>
      </c>
      <c r="G96" s="6" t="s">
        <v>14</v>
      </c>
      <c r="H96" s="36">
        <v>43280</v>
      </c>
      <c r="I96" s="44">
        <v>1345.75</v>
      </c>
      <c r="J96" s="8" t="s">
        <v>107</v>
      </c>
      <c r="K96" s="37" t="s">
        <v>16</v>
      </c>
      <c r="L96" s="30"/>
    </row>
    <row r="97" spans="1:12" ht="52.5" customHeight="1" x14ac:dyDescent="0.25">
      <c r="A97" s="2">
        <v>96</v>
      </c>
      <c r="B97" s="32">
        <v>34100000</v>
      </c>
      <c r="C97" s="34" t="s">
        <v>410</v>
      </c>
      <c r="D97" s="34" t="s">
        <v>411</v>
      </c>
      <c r="E97" s="3">
        <v>95</v>
      </c>
      <c r="F97" s="35">
        <f>2*178900</f>
        <v>357800</v>
      </c>
      <c r="G97" s="6" t="s">
        <v>25</v>
      </c>
      <c r="H97" s="36">
        <v>43284</v>
      </c>
      <c r="I97" s="44">
        <v>357800</v>
      </c>
      <c r="J97" s="8" t="s">
        <v>107</v>
      </c>
      <c r="K97" s="37" t="s">
        <v>30</v>
      </c>
      <c r="L97" s="30"/>
    </row>
    <row r="98" spans="1:12" ht="43.5" customHeight="1" x14ac:dyDescent="0.25">
      <c r="A98" s="2">
        <v>97</v>
      </c>
      <c r="B98" s="32">
        <v>30200000</v>
      </c>
      <c r="C98" s="34" t="s">
        <v>412</v>
      </c>
      <c r="D98" s="34" t="s">
        <v>413</v>
      </c>
      <c r="E98" s="3" t="s">
        <v>414</v>
      </c>
      <c r="F98" s="35">
        <v>130</v>
      </c>
      <c r="G98" s="6" t="s">
        <v>14</v>
      </c>
      <c r="H98" s="36">
        <v>43284</v>
      </c>
      <c r="I98" s="44">
        <v>130</v>
      </c>
      <c r="J98" s="8" t="s">
        <v>107</v>
      </c>
      <c r="K98" s="37" t="s">
        <v>16</v>
      </c>
      <c r="L98" s="30"/>
    </row>
    <row r="99" spans="1:12" ht="46.5" customHeight="1" x14ac:dyDescent="0.25">
      <c r="A99" s="2">
        <v>98</v>
      </c>
      <c r="B99" s="31" t="s">
        <v>111</v>
      </c>
      <c r="C99" s="34" t="s">
        <v>408</v>
      </c>
      <c r="D99" s="33" t="s">
        <v>415</v>
      </c>
      <c r="E99" s="3">
        <v>96</v>
      </c>
      <c r="F99" s="35">
        <v>3019.75</v>
      </c>
      <c r="G99" s="6" t="s">
        <v>70</v>
      </c>
      <c r="H99" s="36">
        <v>43286</v>
      </c>
      <c r="I99" s="44">
        <v>3019.75</v>
      </c>
      <c r="J99" s="8" t="s">
        <v>107</v>
      </c>
      <c r="K99" s="37" t="s">
        <v>16</v>
      </c>
      <c r="L99" s="30"/>
    </row>
    <row r="100" spans="1:12" s="10" customFormat="1" ht="34.5" customHeight="1" x14ac:dyDescent="0.25">
      <c r="A100" s="2">
        <v>99</v>
      </c>
      <c r="B100" s="31" t="s">
        <v>111</v>
      </c>
      <c r="C100" s="34" t="s">
        <v>386</v>
      </c>
      <c r="D100" s="33" t="s">
        <v>416</v>
      </c>
      <c r="E100" s="3">
        <v>97</v>
      </c>
      <c r="F100" s="35">
        <v>2045.3</v>
      </c>
      <c r="G100" s="6" t="s">
        <v>70</v>
      </c>
      <c r="H100" s="36">
        <v>43286</v>
      </c>
      <c r="I100" s="44">
        <v>2045.3</v>
      </c>
      <c r="J100" s="8" t="s">
        <v>107</v>
      </c>
      <c r="K100" s="37" t="s">
        <v>16</v>
      </c>
      <c r="L100" s="30"/>
    </row>
    <row r="101" spans="1:12" ht="33" customHeight="1" x14ac:dyDescent="0.25">
      <c r="A101" s="2">
        <v>100</v>
      </c>
      <c r="B101" s="32">
        <v>71600000</v>
      </c>
      <c r="C101" s="34" t="s">
        <v>417</v>
      </c>
      <c r="D101" s="34" t="s">
        <v>418</v>
      </c>
      <c r="E101" s="3">
        <v>98</v>
      </c>
      <c r="F101" s="35">
        <v>100</v>
      </c>
      <c r="G101" s="6" t="s">
        <v>14</v>
      </c>
      <c r="H101" s="36">
        <v>43291</v>
      </c>
      <c r="I101" s="44">
        <v>100</v>
      </c>
      <c r="J101" s="8" t="s">
        <v>107</v>
      </c>
      <c r="K101" s="37" t="s">
        <v>16</v>
      </c>
      <c r="L101" s="30"/>
    </row>
    <row r="102" spans="1:12" ht="25.5" x14ac:dyDescent="0.25">
      <c r="A102" s="2">
        <v>101</v>
      </c>
      <c r="B102" s="32">
        <v>90900000</v>
      </c>
      <c r="C102" s="33" t="s">
        <v>23</v>
      </c>
      <c r="D102" s="34" t="s">
        <v>397</v>
      </c>
      <c r="E102" s="3">
        <v>99</v>
      </c>
      <c r="F102" s="35">
        <v>7685.7</v>
      </c>
      <c r="G102" s="6" t="s">
        <v>25</v>
      </c>
      <c r="H102" s="36">
        <v>43301</v>
      </c>
      <c r="I102" s="44">
        <v>7685.7</v>
      </c>
      <c r="J102" s="8" t="s">
        <v>107</v>
      </c>
      <c r="K102" s="37" t="s">
        <v>16</v>
      </c>
      <c r="L102" s="30"/>
    </row>
    <row r="103" spans="1:12" ht="27.75" customHeight="1" x14ac:dyDescent="0.25">
      <c r="A103" s="2">
        <v>102</v>
      </c>
      <c r="B103" s="32">
        <v>15800000</v>
      </c>
      <c r="C103" s="34" t="s">
        <v>419</v>
      </c>
      <c r="D103" s="34" t="s">
        <v>420</v>
      </c>
      <c r="E103" s="3">
        <v>100</v>
      </c>
      <c r="F103" s="35">
        <v>96.14</v>
      </c>
      <c r="G103" s="6" t="s">
        <v>14</v>
      </c>
      <c r="H103" s="36">
        <v>43304</v>
      </c>
      <c r="I103" s="44">
        <v>96.14</v>
      </c>
      <c r="J103" s="8" t="s">
        <v>107</v>
      </c>
      <c r="K103" s="37" t="s">
        <v>16</v>
      </c>
      <c r="L103" s="30"/>
    </row>
    <row r="104" spans="1:12" ht="27.75" customHeight="1" x14ac:dyDescent="0.25">
      <c r="A104" s="2">
        <v>103</v>
      </c>
      <c r="B104" s="32">
        <v>50100000</v>
      </c>
      <c r="C104" s="34" t="s">
        <v>36</v>
      </c>
      <c r="D104" s="34" t="s">
        <v>421</v>
      </c>
      <c r="E104" s="3">
        <v>101</v>
      </c>
      <c r="F104" s="35">
        <v>20000</v>
      </c>
      <c r="G104" s="6" t="s">
        <v>25</v>
      </c>
      <c r="H104" s="36">
        <v>43305</v>
      </c>
      <c r="I104" s="44">
        <v>18278</v>
      </c>
      <c r="J104" s="8" t="s">
        <v>107</v>
      </c>
      <c r="K104" s="37" t="s">
        <v>16</v>
      </c>
      <c r="L104" s="30"/>
    </row>
    <row r="105" spans="1:12" ht="27.75" customHeight="1" x14ac:dyDescent="0.25">
      <c r="A105" s="2">
        <v>104</v>
      </c>
      <c r="B105" s="32">
        <v>71600000</v>
      </c>
      <c r="C105" s="34" t="s">
        <v>422</v>
      </c>
      <c r="D105" s="34" t="s">
        <v>423</v>
      </c>
      <c r="E105" s="3">
        <v>102</v>
      </c>
      <c r="F105" s="35">
        <v>160</v>
      </c>
      <c r="G105" s="6" t="s">
        <v>14</v>
      </c>
      <c r="H105" s="36">
        <v>43311</v>
      </c>
      <c r="I105" s="44">
        <v>160</v>
      </c>
      <c r="J105" s="8" t="s">
        <v>107</v>
      </c>
      <c r="K105" s="37" t="s">
        <v>16</v>
      </c>
      <c r="L105" s="30"/>
    </row>
    <row r="106" spans="1:12" ht="27.75" customHeight="1" x14ac:dyDescent="0.25">
      <c r="A106" s="2">
        <v>105</v>
      </c>
      <c r="B106" s="32">
        <v>35800000</v>
      </c>
      <c r="C106" s="34" t="s">
        <v>424</v>
      </c>
      <c r="D106" s="34" t="s">
        <v>425</v>
      </c>
      <c r="E106" s="29">
        <v>103</v>
      </c>
      <c r="F106" s="35">
        <v>60</v>
      </c>
      <c r="G106" s="6" t="s">
        <v>14</v>
      </c>
      <c r="H106" s="36">
        <v>43313</v>
      </c>
      <c r="I106" s="44">
        <v>60</v>
      </c>
      <c r="J106" s="8" t="s">
        <v>107</v>
      </c>
      <c r="K106" s="37" t="s">
        <v>16</v>
      </c>
      <c r="L106" s="30"/>
    </row>
    <row r="107" spans="1:12" ht="27.75" customHeight="1" x14ac:dyDescent="0.25">
      <c r="A107" s="2">
        <v>106</v>
      </c>
      <c r="B107" s="31" t="s">
        <v>111</v>
      </c>
      <c r="C107" s="34" t="s">
        <v>112</v>
      </c>
      <c r="D107" s="34" t="s">
        <v>426</v>
      </c>
      <c r="E107" s="3">
        <v>104</v>
      </c>
      <c r="F107" s="35">
        <v>4923.5</v>
      </c>
      <c r="G107" s="6" t="s">
        <v>70</v>
      </c>
      <c r="H107" s="36">
        <v>43313</v>
      </c>
      <c r="I107" s="44">
        <v>4923.5</v>
      </c>
      <c r="J107" s="8" t="s">
        <v>107</v>
      </c>
      <c r="K107" s="37" t="s">
        <v>16</v>
      </c>
      <c r="L107" s="30"/>
    </row>
    <row r="108" spans="1:12" ht="27.75" customHeight="1" x14ac:dyDescent="0.25">
      <c r="A108" s="2">
        <v>107</v>
      </c>
      <c r="B108" s="32">
        <v>75100000</v>
      </c>
      <c r="C108" s="34" t="s">
        <v>427</v>
      </c>
      <c r="D108" s="34" t="s">
        <v>428</v>
      </c>
      <c r="E108" s="3">
        <v>105</v>
      </c>
      <c r="F108" s="40">
        <v>750</v>
      </c>
      <c r="G108" s="6" t="s">
        <v>14</v>
      </c>
      <c r="H108" s="36">
        <v>43314</v>
      </c>
      <c r="I108" s="44">
        <v>225</v>
      </c>
      <c r="J108" s="8" t="s">
        <v>107</v>
      </c>
      <c r="K108" s="37" t="s">
        <v>16</v>
      </c>
      <c r="L108" s="30"/>
    </row>
    <row r="109" spans="1:12" ht="27.75" customHeight="1" x14ac:dyDescent="0.25">
      <c r="A109" s="2">
        <v>108</v>
      </c>
      <c r="B109" s="32">
        <v>44500000</v>
      </c>
      <c r="C109" s="33" t="s">
        <v>332</v>
      </c>
      <c r="D109" s="34" t="s">
        <v>429</v>
      </c>
      <c r="E109" s="3">
        <v>106</v>
      </c>
      <c r="F109" s="40">
        <v>200</v>
      </c>
      <c r="G109" s="6" t="s">
        <v>14</v>
      </c>
      <c r="H109" s="36">
        <v>43341</v>
      </c>
      <c r="I109" s="44">
        <v>200</v>
      </c>
      <c r="J109" s="8" t="s">
        <v>107</v>
      </c>
      <c r="K109" s="37" t="s">
        <v>16</v>
      </c>
      <c r="L109" s="30"/>
    </row>
    <row r="110" spans="1:12" ht="27.75" customHeight="1" x14ac:dyDescent="0.25">
      <c r="A110" s="2">
        <v>109</v>
      </c>
      <c r="B110" s="32">
        <v>42600000</v>
      </c>
      <c r="C110" s="33" t="s">
        <v>332</v>
      </c>
      <c r="D110" s="34" t="s">
        <v>430</v>
      </c>
      <c r="E110" s="3">
        <v>107</v>
      </c>
      <c r="F110" s="40">
        <v>301.2</v>
      </c>
      <c r="G110" s="6" t="s">
        <v>14</v>
      </c>
      <c r="H110" s="36">
        <v>43341</v>
      </c>
      <c r="I110" s="44">
        <v>301.2</v>
      </c>
      <c r="J110" s="8" t="s">
        <v>107</v>
      </c>
      <c r="K110" s="37" t="s">
        <v>16</v>
      </c>
      <c r="L110" s="30"/>
    </row>
    <row r="111" spans="1:12" ht="27.75" customHeight="1" x14ac:dyDescent="0.25">
      <c r="A111" s="2">
        <v>110</v>
      </c>
      <c r="B111" s="32" t="s">
        <v>111</v>
      </c>
      <c r="C111" s="34" t="s">
        <v>386</v>
      </c>
      <c r="D111" s="34" t="s">
        <v>431</v>
      </c>
      <c r="E111" s="29">
        <v>108</v>
      </c>
      <c r="F111" s="35">
        <v>4504.5</v>
      </c>
      <c r="G111" s="6" t="s">
        <v>70</v>
      </c>
      <c r="H111" s="36">
        <v>43342</v>
      </c>
      <c r="I111" s="44">
        <v>4504.5</v>
      </c>
      <c r="J111" s="8" t="s">
        <v>107</v>
      </c>
      <c r="K111" s="37" t="s">
        <v>16</v>
      </c>
      <c r="L111" s="30"/>
    </row>
    <row r="112" spans="1:12" ht="25.5" x14ac:dyDescent="0.25">
      <c r="A112" s="2">
        <v>111</v>
      </c>
      <c r="B112" s="32">
        <v>15800000</v>
      </c>
      <c r="C112" s="41" t="s">
        <v>163</v>
      </c>
      <c r="D112" s="34" t="s">
        <v>420</v>
      </c>
      <c r="E112" s="3">
        <v>109</v>
      </c>
      <c r="F112" s="35">
        <v>166.25</v>
      </c>
      <c r="G112" s="6" t="s">
        <v>14</v>
      </c>
      <c r="H112" s="36">
        <v>43342</v>
      </c>
      <c r="I112" s="44">
        <v>166.25</v>
      </c>
      <c r="J112" s="8" t="s">
        <v>107</v>
      </c>
      <c r="K112" s="37" t="s">
        <v>16</v>
      </c>
      <c r="L112" s="30"/>
    </row>
    <row r="113" spans="1:12" ht="27.75" customHeight="1" x14ac:dyDescent="0.25">
      <c r="A113" s="2">
        <v>112</v>
      </c>
      <c r="B113" s="32" t="s">
        <v>111</v>
      </c>
      <c r="C113" s="34" t="s">
        <v>408</v>
      </c>
      <c r="D113" s="34" t="s">
        <v>432</v>
      </c>
      <c r="E113" s="3">
        <v>110</v>
      </c>
      <c r="F113" s="35"/>
      <c r="G113" s="6" t="s">
        <v>70</v>
      </c>
      <c r="H113" s="36">
        <v>43346</v>
      </c>
      <c r="I113" s="44">
        <v>0</v>
      </c>
      <c r="J113" s="8" t="s">
        <v>107</v>
      </c>
      <c r="K113" s="37" t="s">
        <v>16</v>
      </c>
      <c r="L113" s="30"/>
    </row>
    <row r="114" spans="1:12" ht="27.75" customHeight="1" x14ac:dyDescent="0.25">
      <c r="A114" s="2">
        <v>113</v>
      </c>
      <c r="B114" s="32">
        <v>79700000</v>
      </c>
      <c r="C114" s="33" t="s">
        <v>117</v>
      </c>
      <c r="D114" s="34" t="s">
        <v>433</v>
      </c>
      <c r="E114" s="3">
        <v>111</v>
      </c>
      <c r="F114" s="35">
        <v>4500</v>
      </c>
      <c r="G114" s="6" t="s">
        <v>14</v>
      </c>
      <c r="H114" s="36">
        <v>43349</v>
      </c>
      <c r="I114" s="44">
        <v>815</v>
      </c>
      <c r="J114" s="8" t="s">
        <v>107</v>
      </c>
      <c r="K114" s="37" t="s">
        <v>16</v>
      </c>
      <c r="L114" s="30"/>
    </row>
    <row r="115" spans="1:12" ht="27.75" customHeight="1" x14ac:dyDescent="0.25">
      <c r="A115" s="2">
        <v>114</v>
      </c>
      <c r="B115" s="32">
        <v>18500000</v>
      </c>
      <c r="C115" s="34" t="s">
        <v>434</v>
      </c>
      <c r="D115" s="34" t="s">
        <v>435</v>
      </c>
      <c r="E115" s="3">
        <v>112</v>
      </c>
      <c r="F115" s="35">
        <v>456</v>
      </c>
      <c r="G115" s="6" t="s">
        <v>14</v>
      </c>
      <c r="H115" s="36">
        <v>43349</v>
      </c>
      <c r="I115" s="44">
        <v>456</v>
      </c>
      <c r="J115" s="8" t="s">
        <v>107</v>
      </c>
      <c r="K115" s="37" t="s">
        <v>16</v>
      </c>
      <c r="L115" s="30"/>
    </row>
    <row r="116" spans="1:12" ht="27.75" customHeight="1" x14ac:dyDescent="0.25">
      <c r="A116" s="2">
        <v>115</v>
      </c>
      <c r="B116" s="32">
        <v>79700000</v>
      </c>
      <c r="C116" s="33" t="s">
        <v>117</v>
      </c>
      <c r="D116" s="34" t="s">
        <v>433</v>
      </c>
      <c r="E116" s="3">
        <v>113</v>
      </c>
      <c r="F116" s="35">
        <v>1500</v>
      </c>
      <c r="G116" s="6" t="s">
        <v>14</v>
      </c>
      <c r="H116" s="36">
        <v>43350</v>
      </c>
      <c r="I116" s="44">
        <v>1062</v>
      </c>
      <c r="J116" s="8" t="s">
        <v>107</v>
      </c>
      <c r="K116" s="37" t="s">
        <v>16</v>
      </c>
      <c r="L116" s="30"/>
    </row>
    <row r="117" spans="1:12" ht="27.75" customHeight="1" x14ac:dyDescent="0.25">
      <c r="A117" s="2">
        <v>116</v>
      </c>
      <c r="B117" s="32">
        <v>50700000</v>
      </c>
      <c r="C117" s="34" t="s">
        <v>436</v>
      </c>
      <c r="D117" s="34" t="s">
        <v>437</v>
      </c>
      <c r="E117" s="3">
        <v>114</v>
      </c>
      <c r="F117" s="35">
        <v>1600</v>
      </c>
      <c r="G117" s="6" t="s">
        <v>14</v>
      </c>
      <c r="H117" s="36">
        <v>43353</v>
      </c>
      <c r="I117" s="44">
        <v>1600</v>
      </c>
      <c r="J117" s="8" t="s">
        <v>107</v>
      </c>
      <c r="K117" s="37" t="s">
        <v>16</v>
      </c>
      <c r="L117" s="30"/>
    </row>
    <row r="118" spans="1:12" ht="45.75" customHeight="1" x14ac:dyDescent="0.25">
      <c r="A118" s="2">
        <v>117</v>
      </c>
      <c r="B118" s="32">
        <v>30200000</v>
      </c>
      <c r="C118" s="34" t="s">
        <v>438</v>
      </c>
      <c r="D118" s="34" t="s">
        <v>439</v>
      </c>
      <c r="E118" s="3">
        <v>115</v>
      </c>
      <c r="F118" s="35">
        <v>5124.5600000000004</v>
      </c>
      <c r="G118" s="6" t="s">
        <v>70</v>
      </c>
      <c r="H118" s="36">
        <v>43360</v>
      </c>
      <c r="I118" s="44">
        <v>5124.5600000000004</v>
      </c>
      <c r="J118" s="8" t="s">
        <v>107</v>
      </c>
      <c r="K118" s="37" t="s">
        <v>16</v>
      </c>
      <c r="L118" s="30"/>
    </row>
    <row r="119" spans="1:12" ht="37.5" customHeight="1" x14ac:dyDescent="0.25">
      <c r="A119" s="2">
        <v>118</v>
      </c>
      <c r="B119" s="32">
        <v>80500000</v>
      </c>
      <c r="C119" s="34" t="s">
        <v>440</v>
      </c>
      <c r="D119" s="34" t="s">
        <v>441</v>
      </c>
      <c r="E119" s="3">
        <v>116</v>
      </c>
      <c r="F119" s="35">
        <v>175</v>
      </c>
      <c r="G119" s="6" t="s">
        <v>14</v>
      </c>
      <c r="H119" s="36">
        <v>43367</v>
      </c>
      <c r="I119" s="44">
        <v>175</v>
      </c>
      <c r="J119" s="8" t="s">
        <v>107</v>
      </c>
      <c r="K119" s="37" t="s">
        <v>16</v>
      </c>
      <c r="L119" s="30"/>
    </row>
    <row r="120" spans="1:12" ht="27.75" customHeight="1" x14ac:dyDescent="0.25">
      <c r="A120" s="2">
        <v>119</v>
      </c>
      <c r="B120" s="32">
        <v>18500000</v>
      </c>
      <c r="C120" s="34" t="s">
        <v>704</v>
      </c>
      <c r="D120" s="34" t="s">
        <v>705</v>
      </c>
      <c r="E120" s="3">
        <v>117</v>
      </c>
      <c r="F120" s="35">
        <v>35</v>
      </c>
      <c r="G120" s="6" t="s">
        <v>14</v>
      </c>
      <c r="H120" s="36">
        <v>43369</v>
      </c>
      <c r="I120" s="44">
        <v>35</v>
      </c>
      <c r="J120" s="8" t="s">
        <v>107</v>
      </c>
      <c r="K120" s="37" t="s">
        <v>16</v>
      </c>
      <c r="L120" s="30"/>
    </row>
    <row r="121" spans="1:12" ht="27.75" customHeight="1" x14ac:dyDescent="0.25">
      <c r="A121" s="2">
        <v>120</v>
      </c>
      <c r="B121" s="32">
        <v>18500000</v>
      </c>
      <c r="C121" s="34" t="s">
        <v>434</v>
      </c>
      <c r="D121" s="34" t="s">
        <v>706</v>
      </c>
      <c r="E121" s="3">
        <v>118</v>
      </c>
      <c r="F121" s="40">
        <v>40</v>
      </c>
      <c r="G121" s="6" t="s">
        <v>14</v>
      </c>
      <c r="H121" s="36">
        <v>43369</v>
      </c>
      <c r="I121" s="44">
        <v>40</v>
      </c>
      <c r="J121" s="8" t="s">
        <v>107</v>
      </c>
      <c r="K121" s="37" t="s">
        <v>16</v>
      </c>
      <c r="L121" s="30"/>
    </row>
    <row r="122" spans="1:12" ht="27.75" customHeight="1" x14ac:dyDescent="0.25">
      <c r="A122" s="2">
        <v>121</v>
      </c>
      <c r="B122" s="32">
        <v>39200000</v>
      </c>
      <c r="C122" s="34" t="s">
        <v>707</v>
      </c>
      <c r="D122" s="34" t="s">
        <v>708</v>
      </c>
      <c r="E122" s="3">
        <v>119</v>
      </c>
      <c r="F122" s="40">
        <v>125.55</v>
      </c>
      <c r="G122" s="6" t="s">
        <v>14</v>
      </c>
      <c r="H122" s="36">
        <v>43371</v>
      </c>
      <c r="I122" s="44">
        <v>125.55</v>
      </c>
      <c r="J122" s="8" t="s">
        <v>107</v>
      </c>
      <c r="K122" s="37" t="s">
        <v>16</v>
      </c>
      <c r="L122" s="44"/>
    </row>
    <row r="123" spans="1:12" ht="27.75" customHeight="1" x14ac:dyDescent="0.25">
      <c r="A123" s="2">
        <v>122</v>
      </c>
      <c r="B123" s="32">
        <v>71600000</v>
      </c>
      <c r="C123" s="34" t="s">
        <v>709</v>
      </c>
      <c r="D123" s="34" t="s">
        <v>710</v>
      </c>
      <c r="E123" s="3">
        <v>120</v>
      </c>
      <c r="F123" s="40">
        <v>300</v>
      </c>
      <c r="G123" s="6" t="s">
        <v>14</v>
      </c>
      <c r="H123" s="36">
        <v>43371</v>
      </c>
      <c r="I123" s="44">
        <v>300</v>
      </c>
      <c r="J123" s="8" t="s">
        <v>107</v>
      </c>
      <c r="K123" s="37" t="s">
        <v>16</v>
      </c>
      <c r="L123" s="44"/>
    </row>
    <row r="124" spans="1:12" ht="27.75" customHeight="1" x14ac:dyDescent="0.25">
      <c r="A124" s="2">
        <v>123</v>
      </c>
      <c r="B124" s="32" t="s">
        <v>111</v>
      </c>
      <c r="C124" s="34" t="s">
        <v>386</v>
      </c>
      <c r="D124" s="34" t="s">
        <v>129</v>
      </c>
      <c r="E124" s="3">
        <v>121</v>
      </c>
      <c r="F124" s="40">
        <v>3760</v>
      </c>
      <c r="G124" s="6" t="s">
        <v>70</v>
      </c>
      <c r="H124" s="36">
        <v>43371</v>
      </c>
      <c r="I124" s="44">
        <v>3760</v>
      </c>
      <c r="J124" s="8" t="s">
        <v>107</v>
      </c>
      <c r="K124" s="37" t="s">
        <v>16</v>
      </c>
      <c r="L124" s="44"/>
    </row>
    <row r="125" spans="1:12" ht="27.75" customHeight="1" x14ac:dyDescent="0.25">
      <c r="A125" s="2">
        <v>124</v>
      </c>
      <c r="B125" s="32" t="s">
        <v>111</v>
      </c>
      <c r="C125" s="34" t="s">
        <v>408</v>
      </c>
      <c r="D125" s="34" t="s">
        <v>711</v>
      </c>
      <c r="E125" s="3">
        <v>122</v>
      </c>
      <c r="F125" s="40">
        <v>4060.5</v>
      </c>
      <c r="G125" s="6" t="s">
        <v>70</v>
      </c>
      <c r="H125" s="36">
        <v>43371</v>
      </c>
      <c r="I125" s="44">
        <v>4060.5</v>
      </c>
      <c r="J125" s="8" t="s">
        <v>107</v>
      </c>
      <c r="K125" s="37" t="s">
        <v>16</v>
      </c>
      <c r="L125" s="44"/>
    </row>
    <row r="126" spans="1:12" ht="38.25" customHeight="1" x14ac:dyDescent="0.25">
      <c r="A126" s="2">
        <v>125</v>
      </c>
      <c r="B126" s="32">
        <v>71900000</v>
      </c>
      <c r="C126" s="34" t="s">
        <v>712</v>
      </c>
      <c r="D126" s="34" t="s">
        <v>148</v>
      </c>
      <c r="E126" s="3">
        <v>123</v>
      </c>
      <c r="F126" s="40">
        <v>1388</v>
      </c>
      <c r="G126" s="6" t="s">
        <v>14</v>
      </c>
      <c r="H126" s="36">
        <v>43371</v>
      </c>
      <c r="I126" s="44">
        <v>1388</v>
      </c>
      <c r="J126" s="8" t="s">
        <v>107</v>
      </c>
      <c r="K126" s="37" t="s">
        <v>93</v>
      </c>
      <c r="L126" s="44"/>
    </row>
    <row r="127" spans="1:12" ht="27.75" customHeight="1" x14ac:dyDescent="0.25">
      <c r="A127" s="2">
        <v>126</v>
      </c>
      <c r="B127" s="32">
        <v>44600000</v>
      </c>
      <c r="C127" s="34" t="s">
        <v>713</v>
      </c>
      <c r="D127" s="34" t="s">
        <v>714</v>
      </c>
      <c r="E127" s="3">
        <v>124</v>
      </c>
      <c r="F127" s="40">
        <v>350</v>
      </c>
      <c r="G127" s="6" t="s">
        <v>14</v>
      </c>
      <c r="H127" s="36">
        <v>43371</v>
      </c>
      <c r="I127" s="44">
        <v>350</v>
      </c>
      <c r="J127" s="8" t="s">
        <v>107</v>
      </c>
      <c r="K127" s="37" t="s">
        <v>16</v>
      </c>
      <c r="L127" s="44"/>
    </row>
    <row r="128" spans="1:12" ht="27.75" customHeight="1" x14ac:dyDescent="0.25">
      <c r="A128" s="2">
        <v>127</v>
      </c>
      <c r="B128" s="32">
        <v>18500000</v>
      </c>
      <c r="C128" s="34" t="s">
        <v>715</v>
      </c>
      <c r="D128" s="34" t="s">
        <v>716</v>
      </c>
      <c r="E128" s="3">
        <v>125</v>
      </c>
      <c r="F128" s="40">
        <v>300</v>
      </c>
      <c r="G128" s="6" t="s">
        <v>14</v>
      </c>
      <c r="H128" s="36">
        <v>43371</v>
      </c>
      <c r="I128" s="44">
        <v>300</v>
      </c>
      <c r="J128" s="8" t="s">
        <v>107</v>
      </c>
      <c r="K128" s="37" t="s">
        <v>16</v>
      </c>
      <c r="L128" s="44"/>
    </row>
    <row r="129" spans="1:12" ht="27.75" customHeight="1" x14ac:dyDescent="0.25">
      <c r="A129" s="2">
        <v>128</v>
      </c>
      <c r="B129" s="32">
        <v>71600000</v>
      </c>
      <c r="C129" s="34" t="s">
        <v>417</v>
      </c>
      <c r="D129" s="34" t="s">
        <v>803</v>
      </c>
      <c r="E129" s="29">
        <v>126</v>
      </c>
      <c r="F129" s="40">
        <v>360</v>
      </c>
      <c r="G129" s="6" t="s">
        <v>14</v>
      </c>
      <c r="H129" s="36">
        <v>43374</v>
      </c>
      <c r="I129" s="44">
        <v>360</v>
      </c>
      <c r="J129" s="8" t="s">
        <v>107</v>
      </c>
      <c r="K129" s="37" t="s">
        <v>16</v>
      </c>
      <c r="L129" s="44"/>
    </row>
    <row r="130" spans="1:12" ht="27.75" customHeight="1" x14ac:dyDescent="0.25">
      <c r="A130" s="2">
        <v>129</v>
      </c>
      <c r="B130" s="32">
        <v>18500000</v>
      </c>
      <c r="C130" s="34" t="s">
        <v>804</v>
      </c>
      <c r="D130" s="34" t="s">
        <v>805</v>
      </c>
      <c r="E130" s="3">
        <v>127</v>
      </c>
      <c r="F130" s="40">
        <v>690</v>
      </c>
      <c r="G130" s="6" t="s">
        <v>14</v>
      </c>
      <c r="H130" s="36">
        <v>43374</v>
      </c>
      <c r="I130" s="44">
        <v>690</v>
      </c>
      <c r="J130" s="8" t="s">
        <v>107</v>
      </c>
      <c r="K130" s="37" t="s">
        <v>16</v>
      </c>
      <c r="L130" s="44"/>
    </row>
    <row r="131" spans="1:12" ht="27.75" customHeight="1" x14ac:dyDescent="0.25">
      <c r="A131" s="2">
        <v>130</v>
      </c>
      <c r="B131" s="32">
        <v>71600000</v>
      </c>
      <c r="C131" s="34" t="s">
        <v>806</v>
      </c>
      <c r="D131" s="34" t="s">
        <v>807</v>
      </c>
      <c r="E131" s="3">
        <v>128</v>
      </c>
      <c r="F131" s="40">
        <v>1260</v>
      </c>
      <c r="G131" s="6" t="s">
        <v>14</v>
      </c>
      <c r="H131" s="36">
        <v>43375</v>
      </c>
      <c r="I131" s="44">
        <v>1260</v>
      </c>
      <c r="J131" s="8" t="s">
        <v>107</v>
      </c>
      <c r="K131" s="37" t="s">
        <v>16</v>
      </c>
      <c r="L131" s="44"/>
    </row>
    <row r="132" spans="1:12" ht="27.75" customHeight="1" x14ac:dyDescent="0.25">
      <c r="A132" s="2">
        <v>131</v>
      </c>
      <c r="B132" s="32">
        <v>18900000</v>
      </c>
      <c r="C132" s="34" t="s">
        <v>808</v>
      </c>
      <c r="D132" s="34" t="s">
        <v>809</v>
      </c>
      <c r="E132" s="3">
        <v>129</v>
      </c>
      <c r="F132" s="40">
        <v>100</v>
      </c>
      <c r="G132" s="6" t="s">
        <v>14</v>
      </c>
      <c r="H132" s="36">
        <v>43375</v>
      </c>
      <c r="I132" s="44">
        <v>100</v>
      </c>
      <c r="J132" s="8" t="s">
        <v>107</v>
      </c>
      <c r="K132" s="37" t="s">
        <v>93</v>
      </c>
      <c r="L132" s="44"/>
    </row>
    <row r="133" spans="1:12" ht="27.75" customHeight="1" x14ac:dyDescent="0.25">
      <c r="A133" s="2">
        <v>132</v>
      </c>
      <c r="B133" s="32">
        <v>22300000</v>
      </c>
      <c r="C133" s="34" t="s">
        <v>707</v>
      </c>
      <c r="D133" s="34" t="s">
        <v>810</v>
      </c>
      <c r="E133" s="3">
        <v>131</v>
      </c>
      <c r="F133" s="40">
        <v>336.45</v>
      </c>
      <c r="G133" s="6" t="s">
        <v>14</v>
      </c>
      <c r="H133" s="36">
        <v>43378</v>
      </c>
      <c r="I133" s="44">
        <v>336.45</v>
      </c>
      <c r="J133" s="8" t="s">
        <v>107</v>
      </c>
      <c r="K133" s="37" t="s">
        <v>16</v>
      </c>
      <c r="L133" s="44"/>
    </row>
    <row r="134" spans="1:12" ht="27.75" customHeight="1" x14ac:dyDescent="0.25">
      <c r="A134" s="2">
        <v>133</v>
      </c>
      <c r="B134" s="32">
        <v>39200000</v>
      </c>
      <c r="C134" s="34" t="s">
        <v>811</v>
      </c>
      <c r="D134" s="34" t="s">
        <v>812</v>
      </c>
      <c r="E134" s="3">
        <v>132</v>
      </c>
      <c r="F134" s="40">
        <v>264.39999999999998</v>
      </c>
      <c r="G134" s="6" t="s">
        <v>14</v>
      </c>
      <c r="H134" s="36">
        <v>43381</v>
      </c>
      <c r="I134" s="44">
        <v>264.39999999999998</v>
      </c>
      <c r="J134" s="8" t="s">
        <v>107</v>
      </c>
      <c r="K134" s="37" t="s">
        <v>16</v>
      </c>
      <c r="L134" s="44"/>
    </row>
    <row r="135" spans="1:12" ht="27.75" customHeight="1" x14ac:dyDescent="0.25">
      <c r="A135" s="2">
        <v>134</v>
      </c>
      <c r="B135" s="32">
        <v>39200000</v>
      </c>
      <c r="C135" s="34" t="s">
        <v>813</v>
      </c>
      <c r="D135" s="34" t="s">
        <v>814</v>
      </c>
      <c r="E135" s="3">
        <v>133</v>
      </c>
      <c r="F135" s="40">
        <v>450</v>
      </c>
      <c r="G135" s="6" t="s">
        <v>14</v>
      </c>
      <c r="H135" s="36">
        <v>43381</v>
      </c>
      <c r="I135" s="44">
        <v>450</v>
      </c>
      <c r="J135" s="8" t="s">
        <v>107</v>
      </c>
      <c r="K135" s="37" t="s">
        <v>16</v>
      </c>
      <c r="L135" s="44"/>
    </row>
    <row r="136" spans="1:12" ht="27.75" customHeight="1" x14ac:dyDescent="0.25">
      <c r="A136" s="2">
        <v>135</v>
      </c>
      <c r="B136" s="32">
        <v>30200000</v>
      </c>
      <c r="C136" s="34" t="s">
        <v>815</v>
      </c>
      <c r="D136" s="34" t="s">
        <v>816</v>
      </c>
      <c r="E136" s="3">
        <v>134</v>
      </c>
      <c r="F136" s="40">
        <v>699</v>
      </c>
      <c r="G136" s="6" t="s">
        <v>14</v>
      </c>
      <c r="H136" s="36">
        <v>43382</v>
      </c>
      <c r="I136" s="44">
        <v>699</v>
      </c>
      <c r="J136" s="8" t="s">
        <v>107</v>
      </c>
      <c r="K136" s="37" t="s">
        <v>16</v>
      </c>
      <c r="L136" s="44"/>
    </row>
    <row r="137" spans="1:12" ht="27.75" customHeight="1" x14ac:dyDescent="0.25">
      <c r="A137" s="2">
        <v>136</v>
      </c>
      <c r="B137" s="32">
        <v>55300000</v>
      </c>
      <c r="C137" s="34" t="s">
        <v>817</v>
      </c>
      <c r="D137" s="34" t="s">
        <v>818</v>
      </c>
      <c r="E137" s="3">
        <v>135</v>
      </c>
      <c r="F137" s="40">
        <v>1753.72</v>
      </c>
      <c r="G137" s="6" t="s">
        <v>14</v>
      </c>
      <c r="H137" s="36">
        <v>43382</v>
      </c>
      <c r="I137" s="44">
        <v>1753.72</v>
      </c>
      <c r="J137" s="8" t="s">
        <v>107</v>
      </c>
      <c r="K137" s="37" t="s">
        <v>16</v>
      </c>
      <c r="L137" s="44"/>
    </row>
    <row r="138" spans="1:12" ht="27.75" customHeight="1" x14ac:dyDescent="0.25">
      <c r="A138" s="2">
        <v>137</v>
      </c>
      <c r="B138" s="32">
        <v>50100000</v>
      </c>
      <c r="C138" s="34" t="s">
        <v>376</v>
      </c>
      <c r="D138" s="34" t="s">
        <v>819</v>
      </c>
      <c r="E138" s="3">
        <v>136</v>
      </c>
      <c r="F138" s="40">
        <v>1000</v>
      </c>
      <c r="G138" s="6" t="s">
        <v>14</v>
      </c>
      <c r="H138" s="36">
        <v>43383</v>
      </c>
      <c r="I138" s="44">
        <v>876.93</v>
      </c>
      <c r="J138" s="8" t="s">
        <v>107</v>
      </c>
      <c r="K138" s="37" t="s">
        <v>16</v>
      </c>
      <c r="L138" s="44"/>
    </row>
    <row r="139" spans="1:12" ht="27.75" customHeight="1" x14ac:dyDescent="0.25">
      <c r="A139" s="2">
        <v>138</v>
      </c>
      <c r="B139" s="32">
        <v>30200000</v>
      </c>
      <c r="C139" s="34" t="s">
        <v>815</v>
      </c>
      <c r="D139" s="34" t="s">
        <v>820</v>
      </c>
      <c r="E139" s="3">
        <v>137</v>
      </c>
      <c r="F139" s="40">
        <v>420</v>
      </c>
      <c r="G139" s="6" t="s">
        <v>14</v>
      </c>
      <c r="H139" s="36">
        <v>43383</v>
      </c>
      <c r="I139" s="44">
        <v>420</v>
      </c>
      <c r="J139" s="8" t="s">
        <v>107</v>
      </c>
      <c r="K139" s="37" t="s">
        <v>16</v>
      </c>
      <c r="L139" s="44"/>
    </row>
    <row r="140" spans="1:12" ht="27.75" customHeight="1" x14ac:dyDescent="0.25">
      <c r="A140" s="2">
        <v>139</v>
      </c>
      <c r="B140" s="32">
        <v>79700000</v>
      </c>
      <c r="C140" s="34" t="s">
        <v>117</v>
      </c>
      <c r="D140" s="34" t="s">
        <v>821</v>
      </c>
      <c r="E140" s="3">
        <v>138</v>
      </c>
      <c r="F140" s="40">
        <v>1000</v>
      </c>
      <c r="G140" s="6" t="s">
        <v>14</v>
      </c>
      <c r="H140" s="36">
        <v>43384</v>
      </c>
      <c r="I140" s="44">
        <v>644</v>
      </c>
      <c r="J140" s="8" t="s">
        <v>107</v>
      </c>
      <c r="K140" s="37" t="s">
        <v>16</v>
      </c>
      <c r="L140" s="44"/>
    </row>
    <row r="141" spans="1:12" ht="27.75" customHeight="1" x14ac:dyDescent="0.25">
      <c r="A141" s="2">
        <v>140</v>
      </c>
      <c r="B141" s="32">
        <v>77100000</v>
      </c>
      <c r="C141" s="34" t="s">
        <v>822</v>
      </c>
      <c r="D141" s="34" t="s">
        <v>823</v>
      </c>
      <c r="E141" s="3">
        <v>139</v>
      </c>
      <c r="F141" s="40">
        <v>750</v>
      </c>
      <c r="G141" s="6" t="s">
        <v>14</v>
      </c>
      <c r="H141" s="36">
        <v>43388</v>
      </c>
      <c r="I141" s="44">
        <v>750</v>
      </c>
      <c r="J141" s="8" t="s">
        <v>107</v>
      </c>
      <c r="K141" s="37" t="s">
        <v>93</v>
      </c>
      <c r="L141" s="44"/>
    </row>
    <row r="142" spans="1:12" ht="27.75" customHeight="1" x14ac:dyDescent="0.25">
      <c r="A142" s="2">
        <v>141</v>
      </c>
      <c r="B142" s="32">
        <v>15800000</v>
      </c>
      <c r="C142" s="34" t="s">
        <v>419</v>
      </c>
      <c r="D142" s="34" t="s">
        <v>824</v>
      </c>
      <c r="E142" s="3">
        <v>140</v>
      </c>
      <c r="F142" s="40">
        <v>233.7</v>
      </c>
      <c r="G142" s="6" t="s">
        <v>14</v>
      </c>
      <c r="H142" s="36">
        <v>43391</v>
      </c>
      <c r="I142" s="44">
        <v>233.7</v>
      </c>
      <c r="J142" s="8" t="s">
        <v>107</v>
      </c>
      <c r="K142" s="37" t="s">
        <v>16</v>
      </c>
      <c r="L142" s="44"/>
    </row>
    <row r="143" spans="1:12" ht="27.75" customHeight="1" x14ac:dyDescent="0.25">
      <c r="A143" s="2">
        <v>142</v>
      </c>
      <c r="B143" s="31" t="s">
        <v>179</v>
      </c>
      <c r="C143" s="34" t="s">
        <v>825</v>
      </c>
      <c r="D143" s="34" t="s">
        <v>826</v>
      </c>
      <c r="E143" s="3">
        <v>141</v>
      </c>
      <c r="F143" s="40">
        <v>4995</v>
      </c>
      <c r="G143" s="6" t="s">
        <v>14</v>
      </c>
      <c r="H143" s="36">
        <v>43391</v>
      </c>
      <c r="I143" s="44">
        <v>4995</v>
      </c>
      <c r="J143" s="8" t="s">
        <v>107</v>
      </c>
      <c r="K143" s="37" t="s">
        <v>93</v>
      </c>
      <c r="L143" s="44"/>
    </row>
    <row r="144" spans="1:12" ht="27.75" customHeight="1" x14ac:dyDescent="0.25">
      <c r="A144" s="2">
        <v>143</v>
      </c>
      <c r="B144" s="32">
        <v>71600000</v>
      </c>
      <c r="C144" s="34" t="s">
        <v>827</v>
      </c>
      <c r="D144" s="34" t="s">
        <v>828</v>
      </c>
      <c r="E144" s="3">
        <v>142</v>
      </c>
      <c r="F144" s="40">
        <v>300</v>
      </c>
      <c r="G144" s="6" t="s">
        <v>14</v>
      </c>
      <c r="H144" s="36">
        <v>43397</v>
      </c>
      <c r="I144" s="44">
        <v>300</v>
      </c>
      <c r="J144" s="8" t="s">
        <v>107</v>
      </c>
      <c r="K144" s="37" t="s">
        <v>16</v>
      </c>
      <c r="L144" s="44"/>
    </row>
    <row r="145" spans="1:12" ht="27.75" customHeight="1" x14ac:dyDescent="0.25">
      <c r="A145" s="2">
        <v>144</v>
      </c>
      <c r="B145" s="32">
        <v>44400000</v>
      </c>
      <c r="C145" s="34" t="s">
        <v>829</v>
      </c>
      <c r="D145" s="34" t="s">
        <v>830</v>
      </c>
      <c r="E145" s="3">
        <v>143</v>
      </c>
      <c r="F145" s="40">
        <v>120</v>
      </c>
      <c r="G145" s="6" t="s">
        <v>14</v>
      </c>
      <c r="H145" s="36">
        <v>43403</v>
      </c>
      <c r="I145" s="44">
        <v>120</v>
      </c>
      <c r="J145" s="8" t="s">
        <v>107</v>
      </c>
      <c r="K145" s="37" t="s">
        <v>16</v>
      </c>
      <c r="L145" s="44"/>
    </row>
    <row r="146" spans="1:12" ht="27.75" customHeight="1" x14ac:dyDescent="0.25">
      <c r="A146" s="2">
        <v>145</v>
      </c>
      <c r="B146" s="32">
        <v>44100000</v>
      </c>
      <c r="C146" s="34" t="s">
        <v>829</v>
      </c>
      <c r="D146" s="34" t="s">
        <v>831</v>
      </c>
      <c r="E146" s="3">
        <v>144</v>
      </c>
      <c r="F146" s="40">
        <v>12</v>
      </c>
      <c r="G146" s="6" t="s">
        <v>14</v>
      </c>
      <c r="H146" s="36">
        <v>43403</v>
      </c>
      <c r="I146" s="44">
        <v>12</v>
      </c>
      <c r="J146" s="8" t="s">
        <v>107</v>
      </c>
      <c r="K146" s="37" t="s">
        <v>16</v>
      </c>
      <c r="L146" s="44"/>
    </row>
    <row r="147" spans="1:12" ht="27.75" customHeight="1" x14ac:dyDescent="0.25">
      <c r="A147" s="2">
        <v>146</v>
      </c>
      <c r="B147" s="32">
        <v>42100000</v>
      </c>
      <c r="C147" s="34" t="s">
        <v>829</v>
      </c>
      <c r="D147" s="34" t="s">
        <v>832</v>
      </c>
      <c r="E147" s="3">
        <v>145</v>
      </c>
      <c r="F147" s="40">
        <v>29</v>
      </c>
      <c r="G147" s="6" t="s">
        <v>14</v>
      </c>
      <c r="H147" s="36">
        <v>43403</v>
      </c>
      <c r="I147" s="44">
        <v>29</v>
      </c>
      <c r="J147" s="8" t="s">
        <v>107</v>
      </c>
      <c r="K147" s="37" t="s">
        <v>16</v>
      </c>
      <c r="L147" s="44"/>
    </row>
    <row r="148" spans="1:12" ht="27.75" customHeight="1" x14ac:dyDescent="0.25">
      <c r="A148" s="2">
        <v>147</v>
      </c>
      <c r="B148" s="32">
        <v>18200000</v>
      </c>
      <c r="C148" s="34" t="s">
        <v>811</v>
      </c>
      <c r="D148" s="34" t="s">
        <v>833</v>
      </c>
      <c r="E148" s="3">
        <v>146</v>
      </c>
      <c r="F148" s="40">
        <v>1680</v>
      </c>
      <c r="G148" s="6" t="s">
        <v>14</v>
      </c>
      <c r="H148" s="36">
        <v>43404</v>
      </c>
      <c r="I148" s="44">
        <v>1680</v>
      </c>
      <c r="J148" s="8" t="s">
        <v>107</v>
      </c>
      <c r="K148" s="37" t="s">
        <v>93</v>
      </c>
      <c r="L148" s="44"/>
    </row>
    <row r="149" spans="1:12" ht="27.75" customHeight="1" x14ac:dyDescent="0.25">
      <c r="A149" s="2">
        <v>148</v>
      </c>
      <c r="B149" s="32">
        <v>18100000</v>
      </c>
      <c r="C149" s="34" t="s">
        <v>811</v>
      </c>
      <c r="D149" s="34" t="s">
        <v>834</v>
      </c>
      <c r="E149" s="3">
        <v>147</v>
      </c>
      <c r="F149" s="40">
        <v>162</v>
      </c>
      <c r="G149" s="6" t="s">
        <v>14</v>
      </c>
      <c r="H149" s="36">
        <v>43404</v>
      </c>
      <c r="I149" s="44">
        <v>162</v>
      </c>
      <c r="J149" s="8" t="s">
        <v>107</v>
      </c>
      <c r="K149" s="37" t="s">
        <v>93</v>
      </c>
      <c r="L149" s="44"/>
    </row>
    <row r="150" spans="1:12" ht="27.75" customHeight="1" x14ac:dyDescent="0.25">
      <c r="A150" s="2">
        <v>149</v>
      </c>
      <c r="B150" s="32">
        <v>30100000</v>
      </c>
      <c r="C150" s="34" t="s">
        <v>835</v>
      </c>
      <c r="D150" s="34" t="s">
        <v>836</v>
      </c>
      <c r="E150" s="3">
        <v>148</v>
      </c>
      <c r="F150" s="40">
        <v>3725</v>
      </c>
      <c r="G150" s="6" t="s">
        <v>70</v>
      </c>
      <c r="H150" s="36">
        <v>43417</v>
      </c>
      <c r="I150" s="44">
        <v>3725</v>
      </c>
      <c r="J150" s="8" t="s">
        <v>107</v>
      </c>
      <c r="K150" s="37" t="s">
        <v>16</v>
      </c>
      <c r="L150" s="44"/>
    </row>
    <row r="151" spans="1:12" ht="27.75" customHeight="1" x14ac:dyDescent="0.25">
      <c r="A151" s="2">
        <v>150</v>
      </c>
      <c r="B151" s="32">
        <v>50700000</v>
      </c>
      <c r="C151" s="34" t="s">
        <v>837</v>
      </c>
      <c r="D151" s="34" t="s">
        <v>838</v>
      </c>
      <c r="E151" s="3">
        <v>149</v>
      </c>
      <c r="F151" s="40">
        <v>425</v>
      </c>
      <c r="G151" s="6" t="s">
        <v>14</v>
      </c>
      <c r="H151" s="36">
        <v>43419</v>
      </c>
      <c r="I151" s="44">
        <v>425</v>
      </c>
      <c r="J151" s="8" t="s">
        <v>107</v>
      </c>
      <c r="K151" s="37" t="s">
        <v>16</v>
      </c>
      <c r="L151" s="44"/>
    </row>
    <row r="152" spans="1:12" ht="27.75" customHeight="1" x14ac:dyDescent="0.25">
      <c r="A152" s="2">
        <v>151</v>
      </c>
      <c r="B152" s="32">
        <v>32400000</v>
      </c>
      <c r="C152" s="34" t="s">
        <v>407</v>
      </c>
      <c r="D152" s="34" t="s">
        <v>839</v>
      </c>
      <c r="E152" s="3">
        <v>150</v>
      </c>
      <c r="F152" s="40">
        <v>91.39</v>
      </c>
      <c r="G152" s="6" t="s">
        <v>14</v>
      </c>
      <c r="H152" s="36">
        <v>43420</v>
      </c>
      <c r="I152" s="44">
        <v>91.39</v>
      </c>
      <c r="J152" s="8" t="s">
        <v>107</v>
      </c>
      <c r="K152" s="37" t="s">
        <v>16</v>
      </c>
      <c r="L152" s="44"/>
    </row>
    <row r="153" spans="1:12" ht="27.75" customHeight="1" x14ac:dyDescent="0.25">
      <c r="A153" s="2">
        <v>152</v>
      </c>
      <c r="B153" s="32">
        <v>18900000</v>
      </c>
      <c r="C153" s="34" t="s">
        <v>840</v>
      </c>
      <c r="D153" s="34" t="s">
        <v>841</v>
      </c>
      <c r="E153" s="3">
        <v>152</v>
      </c>
      <c r="F153" s="40">
        <v>100</v>
      </c>
      <c r="G153" s="6" t="s">
        <v>14</v>
      </c>
      <c r="H153" s="36">
        <v>43423</v>
      </c>
      <c r="I153" s="44">
        <v>100</v>
      </c>
      <c r="J153" s="8" t="s">
        <v>107</v>
      </c>
      <c r="K153" s="37" t="s">
        <v>16</v>
      </c>
      <c r="L153" s="44"/>
    </row>
    <row r="154" spans="1:12" ht="27.75" customHeight="1" x14ac:dyDescent="0.25">
      <c r="A154" s="2">
        <v>153</v>
      </c>
      <c r="B154" s="32">
        <v>32500000</v>
      </c>
      <c r="C154" s="34" t="s">
        <v>407</v>
      </c>
      <c r="D154" s="65" t="s">
        <v>842</v>
      </c>
      <c r="E154" s="3">
        <v>153</v>
      </c>
      <c r="F154" s="40">
        <v>294.29000000000002</v>
      </c>
      <c r="G154" s="6" t="s">
        <v>14</v>
      </c>
      <c r="H154" s="36">
        <v>43426</v>
      </c>
      <c r="I154" s="44">
        <v>294.29000000000002</v>
      </c>
      <c r="J154" s="8" t="s">
        <v>107</v>
      </c>
      <c r="K154" s="37" t="s">
        <v>16</v>
      </c>
      <c r="L154" s="44"/>
    </row>
    <row r="155" spans="1:12" ht="27.75" customHeight="1" x14ac:dyDescent="0.25">
      <c r="A155" s="2">
        <v>154</v>
      </c>
      <c r="B155" s="32">
        <v>64200000</v>
      </c>
      <c r="C155" s="33" t="s">
        <v>139</v>
      </c>
      <c r="D155" s="34" t="s">
        <v>843</v>
      </c>
      <c r="E155" s="3">
        <v>154</v>
      </c>
      <c r="F155" s="40">
        <v>6600</v>
      </c>
      <c r="G155" s="6" t="s">
        <v>70</v>
      </c>
      <c r="H155" s="36">
        <v>43426</v>
      </c>
      <c r="I155" s="44">
        <v>3007.27</v>
      </c>
      <c r="J155" s="8" t="s">
        <v>107</v>
      </c>
      <c r="K155" s="37" t="s">
        <v>16</v>
      </c>
      <c r="L155" s="44"/>
    </row>
    <row r="156" spans="1:12" ht="27.75" customHeight="1" x14ac:dyDescent="0.25">
      <c r="A156" s="2">
        <v>155</v>
      </c>
      <c r="B156" s="32">
        <v>77100000</v>
      </c>
      <c r="C156" s="34" t="s">
        <v>844</v>
      </c>
      <c r="D156" s="34" t="s">
        <v>845</v>
      </c>
      <c r="E156" s="3">
        <v>155</v>
      </c>
      <c r="F156" s="40">
        <v>250</v>
      </c>
      <c r="G156" s="6" t="s">
        <v>14</v>
      </c>
      <c r="H156" s="36">
        <v>43434</v>
      </c>
      <c r="I156" s="44">
        <v>0</v>
      </c>
      <c r="J156" s="8" t="s">
        <v>107</v>
      </c>
      <c r="K156" s="37" t="s">
        <v>93</v>
      </c>
      <c r="L156" s="44"/>
    </row>
    <row r="157" spans="1:12" ht="27.75" customHeight="1" x14ac:dyDescent="0.25">
      <c r="A157" s="2">
        <v>156</v>
      </c>
      <c r="B157" s="32">
        <v>71600000</v>
      </c>
      <c r="C157" s="34" t="s">
        <v>806</v>
      </c>
      <c r="D157" s="34" t="s">
        <v>846</v>
      </c>
      <c r="E157" s="3">
        <v>156</v>
      </c>
      <c r="F157" s="40">
        <v>240</v>
      </c>
      <c r="G157" s="6" t="s">
        <v>14</v>
      </c>
      <c r="H157" s="36">
        <v>43444</v>
      </c>
      <c r="I157" s="44">
        <v>240</v>
      </c>
      <c r="J157" s="8" t="s">
        <v>107</v>
      </c>
      <c r="K157" s="37" t="s">
        <v>16</v>
      </c>
      <c r="L157" s="44"/>
    </row>
    <row r="158" spans="1:12" ht="27.75" customHeight="1" x14ac:dyDescent="0.25">
      <c r="A158" s="2">
        <v>157</v>
      </c>
      <c r="B158" s="32">
        <v>34300000</v>
      </c>
      <c r="C158" s="34" t="s">
        <v>36</v>
      </c>
      <c r="D158" s="34" t="s">
        <v>847</v>
      </c>
      <c r="E158" s="3">
        <v>157</v>
      </c>
      <c r="F158" s="40">
        <v>20060</v>
      </c>
      <c r="G158" s="6" t="s">
        <v>70</v>
      </c>
      <c r="H158" s="36">
        <v>43445</v>
      </c>
      <c r="I158" s="44">
        <v>20060</v>
      </c>
      <c r="J158" s="8" t="s">
        <v>107</v>
      </c>
      <c r="K158" s="37" t="s">
        <v>16</v>
      </c>
      <c r="L158" s="44"/>
    </row>
    <row r="159" spans="1:12" ht="27.75" customHeight="1" x14ac:dyDescent="0.25">
      <c r="A159" s="2">
        <v>158</v>
      </c>
      <c r="B159" s="32">
        <v>39700000</v>
      </c>
      <c r="C159" s="34" t="s">
        <v>848</v>
      </c>
      <c r="D159" s="34" t="s">
        <v>849</v>
      </c>
      <c r="E159" s="3">
        <v>158</v>
      </c>
      <c r="F159" s="40">
        <v>4990</v>
      </c>
      <c r="G159" s="6" t="s">
        <v>14</v>
      </c>
      <c r="H159" s="36">
        <v>43446</v>
      </c>
      <c r="I159" s="44">
        <v>4990</v>
      </c>
      <c r="J159" s="8" t="s">
        <v>107</v>
      </c>
      <c r="K159" s="37" t="s">
        <v>16</v>
      </c>
      <c r="L159" s="44"/>
    </row>
    <row r="160" spans="1:12" ht="27.75" customHeight="1" x14ac:dyDescent="0.25">
      <c r="A160" s="2">
        <v>159</v>
      </c>
      <c r="B160" s="3">
        <v>22300000</v>
      </c>
      <c r="C160" s="34" t="s">
        <v>328</v>
      </c>
      <c r="D160" s="34" t="s">
        <v>850</v>
      </c>
      <c r="E160" s="3">
        <v>159</v>
      </c>
      <c r="F160" s="40">
        <v>60</v>
      </c>
      <c r="G160" s="6" t="s">
        <v>14</v>
      </c>
      <c r="H160" s="36">
        <v>43448</v>
      </c>
      <c r="I160" s="44">
        <v>60</v>
      </c>
      <c r="J160" s="8" t="s">
        <v>107</v>
      </c>
      <c r="K160" s="37" t="s">
        <v>16</v>
      </c>
      <c r="L160" s="44"/>
    </row>
    <row r="161" spans="1:12" ht="27.75" customHeight="1" x14ac:dyDescent="0.25">
      <c r="A161" s="2">
        <v>160</v>
      </c>
      <c r="B161" s="32">
        <v>45400000</v>
      </c>
      <c r="C161" s="34" t="s">
        <v>851</v>
      </c>
      <c r="D161" s="34" t="s">
        <v>852</v>
      </c>
      <c r="E161" s="3">
        <v>160</v>
      </c>
      <c r="F161" s="40">
        <v>120000</v>
      </c>
      <c r="G161" s="6" t="s">
        <v>25</v>
      </c>
      <c r="H161" s="36">
        <v>43460</v>
      </c>
      <c r="I161" s="44">
        <v>118740</v>
      </c>
      <c r="J161" s="8" t="s">
        <v>107</v>
      </c>
      <c r="K161" s="37" t="s">
        <v>16</v>
      </c>
      <c r="L161" s="44"/>
    </row>
    <row r="162" spans="1:12" ht="25.5" x14ac:dyDescent="0.25">
      <c r="A162" s="2">
        <v>161</v>
      </c>
      <c r="B162" s="32">
        <v>34300000</v>
      </c>
      <c r="C162" s="34" t="s">
        <v>626</v>
      </c>
      <c r="D162" s="34" t="s">
        <v>758</v>
      </c>
      <c r="E162" s="3">
        <v>294</v>
      </c>
      <c r="F162" s="40">
        <v>10000</v>
      </c>
      <c r="G162" s="6" t="s">
        <v>25</v>
      </c>
      <c r="H162" s="36">
        <v>43383</v>
      </c>
      <c r="I162" s="44">
        <v>10000</v>
      </c>
      <c r="J162" s="8" t="s">
        <v>107</v>
      </c>
      <c r="K162" s="37" t="s">
        <v>30</v>
      </c>
      <c r="L162" s="30" t="s">
        <v>853</v>
      </c>
    </row>
    <row r="163" spans="1:12" ht="25.5" x14ac:dyDescent="0.25">
      <c r="A163" s="2">
        <v>162</v>
      </c>
      <c r="B163" s="32" t="s">
        <v>693</v>
      </c>
      <c r="C163" s="34" t="s">
        <v>32</v>
      </c>
      <c r="D163" s="34" t="s">
        <v>778</v>
      </c>
      <c r="E163" s="3">
        <v>306</v>
      </c>
      <c r="F163" s="40">
        <f>15000-2862</f>
        <v>12138</v>
      </c>
      <c r="G163" s="6" t="s">
        <v>25</v>
      </c>
      <c r="H163" s="36">
        <v>43403</v>
      </c>
      <c r="I163" s="44">
        <v>12137.02</v>
      </c>
      <c r="J163" s="8" t="s">
        <v>107</v>
      </c>
      <c r="K163" s="37" t="s">
        <v>16</v>
      </c>
      <c r="L163" s="30" t="s">
        <v>853</v>
      </c>
    </row>
    <row r="164" spans="1:12" ht="42" customHeight="1" x14ac:dyDescent="0.25">
      <c r="A164" s="2">
        <v>163</v>
      </c>
      <c r="B164" s="3">
        <v>22450000</v>
      </c>
      <c r="C164" s="4" t="s">
        <v>152</v>
      </c>
      <c r="D164" s="67" t="s">
        <v>153</v>
      </c>
      <c r="E164" s="42">
        <v>20</v>
      </c>
      <c r="F164" s="5">
        <v>25523.4</v>
      </c>
      <c r="G164" s="6" t="s">
        <v>25</v>
      </c>
      <c r="H164" s="7">
        <v>43165</v>
      </c>
      <c r="I164" s="44">
        <v>25523.040000000001</v>
      </c>
      <c r="J164" s="8" t="s">
        <v>107</v>
      </c>
      <c r="K164" s="29" t="s">
        <v>16</v>
      </c>
      <c r="L164" s="30" t="s">
        <v>853</v>
      </c>
    </row>
    <row r="165" spans="1:12" ht="42" customHeight="1" x14ac:dyDescent="0.25">
      <c r="A165" s="2">
        <v>164</v>
      </c>
      <c r="B165" s="3">
        <v>90900000</v>
      </c>
      <c r="C165" s="4" t="s">
        <v>26</v>
      </c>
      <c r="D165" s="67" t="s">
        <v>27</v>
      </c>
      <c r="E165" s="42">
        <v>6</v>
      </c>
      <c r="F165" s="5">
        <f>7332.38-5332.64</f>
        <v>1999.7399999999998</v>
      </c>
      <c r="G165" s="6" t="s">
        <v>25</v>
      </c>
      <c r="H165" s="7">
        <v>43103</v>
      </c>
      <c r="I165" s="44">
        <v>1999.74</v>
      </c>
      <c r="J165" s="8" t="s">
        <v>107</v>
      </c>
      <c r="K165" s="29" t="s">
        <v>16</v>
      </c>
      <c r="L165" s="30" t="s">
        <v>853</v>
      </c>
    </row>
    <row r="166" spans="1:12" ht="42" customHeight="1" x14ac:dyDescent="0.25">
      <c r="A166" s="2">
        <v>165</v>
      </c>
      <c r="B166" s="3">
        <v>90900000</v>
      </c>
      <c r="C166" s="4" t="s">
        <v>23</v>
      </c>
      <c r="D166" s="67" t="s">
        <v>24</v>
      </c>
      <c r="E166" s="42">
        <v>5</v>
      </c>
      <c r="F166" s="5">
        <v>31531.5</v>
      </c>
      <c r="G166" s="6" t="s">
        <v>25</v>
      </c>
      <c r="H166" s="7">
        <v>43103</v>
      </c>
      <c r="I166" s="44">
        <v>31531.5</v>
      </c>
      <c r="J166" s="8" t="s">
        <v>107</v>
      </c>
      <c r="K166" s="29" t="s">
        <v>16</v>
      </c>
      <c r="L166" s="30" t="s">
        <v>853</v>
      </c>
    </row>
    <row r="167" spans="1:12" ht="42" customHeight="1" x14ac:dyDescent="0.25">
      <c r="A167" s="2">
        <v>166</v>
      </c>
      <c r="B167" s="3">
        <v>50100000</v>
      </c>
      <c r="C167" s="4" t="s">
        <v>36</v>
      </c>
      <c r="D167" s="67" t="s">
        <v>33</v>
      </c>
      <c r="E167" s="42">
        <v>10</v>
      </c>
      <c r="F167" s="5">
        <v>40000</v>
      </c>
      <c r="G167" s="6" t="s">
        <v>25</v>
      </c>
      <c r="H167" s="7">
        <v>43116</v>
      </c>
      <c r="I167" s="44">
        <v>25901.9</v>
      </c>
      <c r="J167" s="8" t="s">
        <v>107</v>
      </c>
      <c r="K167" s="29" t="s">
        <v>16</v>
      </c>
      <c r="L167" s="30" t="s">
        <v>853</v>
      </c>
    </row>
    <row r="168" spans="1:12" ht="42" customHeight="1" x14ac:dyDescent="0.25">
      <c r="A168" s="2">
        <v>167</v>
      </c>
      <c r="B168" s="3">
        <v>50100000</v>
      </c>
      <c r="C168" s="4" t="s">
        <v>109</v>
      </c>
      <c r="D168" s="67" t="s">
        <v>33</v>
      </c>
      <c r="E168" s="42">
        <v>11</v>
      </c>
      <c r="F168" s="5">
        <v>45000</v>
      </c>
      <c r="G168" s="6" t="s">
        <v>25</v>
      </c>
      <c r="H168" s="7">
        <v>43116</v>
      </c>
      <c r="I168" s="44">
        <v>44996</v>
      </c>
      <c r="J168" s="8" t="s">
        <v>107</v>
      </c>
      <c r="K168" s="29" t="s">
        <v>16</v>
      </c>
      <c r="L168" s="30" t="s">
        <v>853</v>
      </c>
    </row>
    <row r="169" spans="1:12" ht="42" customHeight="1" x14ac:dyDescent="0.25">
      <c r="A169" s="2">
        <v>168</v>
      </c>
      <c r="B169" s="3">
        <v>50100000</v>
      </c>
      <c r="C169" s="4" t="s">
        <v>36</v>
      </c>
      <c r="D169" s="67" t="s">
        <v>33</v>
      </c>
      <c r="E169" s="42">
        <v>13</v>
      </c>
      <c r="F169" s="5">
        <v>153218</v>
      </c>
      <c r="G169" s="6" t="s">
        <v>25</v>
      </c>
      <c r="H169" s="7">
        <v>43124</v>
      </c>
      <c r="I169" s="44">
        <v>153141.4</v>
      </c>
      <c r="J169" s="8" t="s">
        <v>107</v>
      </c>
      <c r="K169" s="29" t="s">
        <v>16</v>
      </c>
      <c r="L169" s="30" t="s">
        <v>853</v>
      </c>
    </row>
    <row r="170" spans="1:12" ht="42" customHeight="1" x14ac:dyDescent="0.25">
      <c r="A170" s="2">
        <v>169</v>
      </c>
      <c r="B170" s="3">
        <v>50100000</v>
      </c>
      <c r="C170" s="4" t="s">
        <v>32</v>
      </c>
      <c r="D170" s="67" t="s">
        <v>33</v>
      </c>
      <c r="E170" s="42">
        <v>9</v>
      </c>
      <c r="F170" s="5">
        <v>47333</v>
      </c>
      <c r="G170" s="6" t="s">
        <v>25</v>
      </c>
      <c r="H170" s="7">
        <v>43116</v>
      </c>
      <c r="I170" s="44">
        <v>47297.389999999992</v>
      </c>
      <c r="J170" s="8" t="s">
        <v>107</v>
      </c>
      <c r="K170" s="29" t="s">
        <v>16</v>
      </c>
      <c r="L170" s="30" t="s">
        <v>853</v>
      </c>
    </row>
    <row r="171" spans="1:12" ht="42" customHeight="1" x14ac:dyDescent="0.25">
      <c r="A171" s="2">
        <v>170</v>
      </c>
      <c r="B171" s="3">
        <v>64200000</v>
      </c>
      <c r="C171" s="4" t="s">
        <v>139</v>
      </c>
      <c r="D171" s="67" t="s">
        <v>319</v>
      </c>
      <c r="E171" s="42">
        <v>23</v>
      </c>
      <c r="F171" s="5">
        <v>6116.94</v>
      </c>
      <c r="G171" s="6" t="s">
        <v>70</v>
      </c>
      <c r="H171" s="7">
        <v>42822</v>
      </c>
      <c r="I171" s="44">
        <v>6116.9400000000005</v>
      </c>
      <c r="J171" s="8" t="s">
        <v>107</v>
      </c>
      <c r="K171" s="29" t="s">
        <v>16</v>
      </c>
      <c r="L171" s="30" t="s">
        <v>318</v>
      </c>
    </row>
    <row r="172" spans="1:12" ht="27.75" customHeight="1" x14ac:dyDescent="0.25">
      <c r="I172" s="15"/>
    </row>
    <row r="173" spans="1:12" ht="27.75" customHeight="1" x14ac:dyDescent="0.25">
      <c r="H173" s="72"/>
    </row>
    <row r="174" spans="1:12" ht="27.75" customHeight="1" x14ac:dyDescent="0.25"/>
    <row r="175" spans="1:12" ht="27.75" customHeight="1" x14ac:dyDescent="0.25"/>
    <row r="176" spans="1:12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6" ht="27.75" customHeight="1" x14ac:dyDescent="0.25"/>
  </sheetData>
  <sheetProtection algorithmName="SHA-512" hashValue="VNZf8W027FYKcsjBfGXVKL1v5qOzFPO6pFo5ARG1+P33eiDwFgwkZR1IcMSDVvu0D0O5ovLArJPmrpd55Qm76w==" saltValue="NEUwWykBcaIxVNCAUe73IQ==" spinCount="100000" sheet="1" objects="1" scenarios="1"/>
  <autoFilter ref="A1:L1"/>
  <pageMargins left="0.7" right="0.7" top="0.75" bottom="0.75" header="0.3" footer="0.3"/>
  <pageSetup scale="29" orientation="portrait" r:id="rId1"/>
  <rowBreaks count="2" manualBreakCount="2">
    <brk id="34" max="16383" man="1"/>
    <brk id="95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7"/>
  <sheetViews>
    <sheetView tabSelected="1" view="pageBreakPreview" zoomScale="85" zoomScaleNormal="100" zoomScaleSheetLayoutView="85" workbookViewId="0">
      <selection activeCell="D118" sqref="D118"/>
    </sheetView>
  </sheetViews>
  <sheetFormatPr defaultColWidth="17.42578125" defaultRowHeight="12.75" x14ac:dyDescent="0.25"/>
  <cols>
    <col min="1" max="1" width="8.5703125" style="12" customWidth="1"/>
    <col min="2" max="2" width="13.7109375" style="11" customWidth="1"/>
    <col min="3" max="3" width="33.7109375" style="11" customWidth="1"/>
    <col min="4" max="4" width="62.28515625" style="13" customWidth="1"/>
    <col min="5" max="5" width="15.7109375" style="14" customWidth="1"/>
    <col min="6" max="6" width="16.140625" style="15" customWidth="1"/>
    <col min="7" max="7" width="12.7109375" style="11" customWidth="1"/>
    <col min="8" max="8" width="17.42578125" style="11" customWidth="1"/>
    <col min="9" max="9" width="17.42578125" style="16" customWidth="1"/>
    <col min="10" max="11" width="17.42578125" style="11"/>
    <col min="12" max="12" width="35.5703125" style="11" hidden="1" customWidth="1"/>
    <col min="13" max="16384" width="17.42578125" style="11"/>
  </cols>
  <sheetData>
    <row r="1" spans="1:12" s="1" customFormat="1" ht="51.75" customHeight="1" x14ac:dyDescent="0.25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5</v>
      </c>
      <c r="G1" s="26" t="s">
        <v>6</v>
      </c>
      <c r="H1" s="26" t="s">
        <v>7</v>
      </c>
      <c r="I1" s="28" t="s">
        <v>8</v>
      </c>
      <c r="J1" s="26" t="s">
        <v>9</v>
      </c>
      <c r="K1" s="26" t="s">
        <v>10</v>
      </c>
      <c r="L1" s="26" t="s">
        <v>11</v>
      </c>
    </row>
    <row r="2" spans="1:12" s="1" customFormat="1" ht="50.25" customHeight="1" x14ac:dyDescent="0.25">
      <c r="A2" s="2">
        <v>1</v>
      </c>
      <c r="B2" s="59">
        <v>48600000</v>
      </c>
      <c r="C2" s="60" t="s">
        <v>12</v>
      </c>
      <c r="D2" s="61" t="s">
        <v>13</v>
      </c>
      <c r="E2" s="64">
        <v>1</v>
      </c>
      <c r="F2" s="62">
        <v>1740</v>
      </c>
      <c r="G2" s="3" t="s">
        <v>14</v>
      </c>
      <c r="H2" s="63">
        <v>43098</v>
      </c>
      <c r="I2" s="62">
        <v>1740</v>
      </c>
      <c r="J2" s="8" t="s">
        <v>15</v>
      </c>
      <c r="K2" s="37" t="s">
        <v>16</v>
      </c>
      <c r="L2" s="9"/>
    </row>
    <row r="3" spans="1:12" s="1" customFormat="1" ht="41.25" customHeight="1" x14ac:dyDescent="0.25">
      <c r="A3" s="2">
        <v>2</v>
      </c>
      <c r="B3" s="59">
        <v>64200000</v>
      </c>
      <c r="C3" s="60" t="s">
        <v>17</v>
      </c>
      <c r="D3" s="61" t="s">
        <v>18</v>
      </c>
      <c r="E3" s="64">
        <v>2</v>
      </c>
      <c r="F3" s="62">
        <v>849.6</v>
      </c>
      <c r="G3" s="3" t="s">
        <v>14</v>
      </c>
      <c r="H3" s="63">
        <v>43098</v>
      </c>
      <c r="I3" s="62">
        <v>849.6</v>
      </c>
      <c r="J3" s="8" t="s">
        <v>15</v>
      </c>
      <c r="K3" s="37" t="s">
        <v>16</v>
      </c>
      <c r="L3" s="9"/>
    </row>
    <row r="4" spans="1:12" s="1" customFormat="1" ht="47.25" customHeight="1" x14ac:dyDescent="0.25">
      <c r="A4" s="2">
        <v>3</v>
      </c>
      <c r="B4" s="59">
        <v>64200000</v>
      </c>
      <c r="C4" s="60" t="s">
        <v>19</v>
      </c>
      <c r="D4" s="61" t="s">
        <v>20</v>
      </c>
      <c r="E4" s="64">
        <v>3</v>
      </c>
      <c r="F4" s="62">
        <v>1300</v>
      </c>
      <c r="G4" s="3" t="s">
        <v>14</v>
      </c>
      <c r="H4" s="63">
        <v>43098</v>
      </c>
      <c r="I4" s="62">
        <v>690.24</v>
      </c>
      <c r="J4" s="8" t="s">
        <v>15</v>
      </c>
      <c r="K4" s="37" t="s">
        <v>16</v>
      </c>
      <c r="L4" s="9"/>
    </row>
    <row r="5" spans="1:12" s="1" customFormat="1" ht="44.25" customHeight="1" x14ac:dyDescent="0.25">
      <c r="A5" s="2">
        <v>4</v>
      </c>
      <c r="B5" s="59">
        <v>66100000</v>
      </c>
      <c r="C5" s="60" t="s">
        <v>21</v>
      </c>
      <c r="D5" s="61" t="s">
        <v>22</v>
      </c>
      <c r="E5" s="64">
        <v>4</v>
      </c>
      <c r="F5" s="62">
        <v>2000</v>
      </c>
      <c r="G5" s="3" t="s">
        <v>14</v>
      </c>
      <c r="H5" s="63">
        <v>43098</v>
      </c>
      <c r="I5" s="62">
        <v>0</v>
      </c>
      <c r="J5" s="8" t="s">
        <v>15</v>
      </c>
      <c r="K5" s="37" t="s">
        <v>16</v>
      </c>
      <c r="L5" s="9"/>
    </row>
    <row r="6" spans="1:12" s="1" customFormat="1" ht="33.75" customHeight="1" x14ac:dyDescent="0.25">
      <c r="A6" s="2">
        <v>5</v>
      </c>
      <c r="B6" s="59">
        <v>90900000</v>
      </c>
      <c r="C6" s="60" t="s">
        <v>23</v>
      </c>
      <c r="D6" s="61" t="s">
        <v>24</v>
      </c>
      <c r="E6" s="64">
        <v>5</v>
      </c>
      <c r="F6" s="62">
        <v>2866.5</v>
      </c>
      <c r="G6" s="3" t="s">
        <v>25</v>
      </c>
      <c r="H6" s="63">
        <v>43103</v>
      </c>
      <c r="I6" s="62">
        <v>2866.5</v>
      </c>
      <c r="J6" s="8" t="s">
        <v>15</v>
      </c>
      <c r="K6" s="37" t="s">
        <v>16</v>
      </c>
      <c r="L6" s="9"/>
    </row>
    <row r="7" spans="1:12" s="1" customFormat="1" ht="38.25" customHeight="1" x14ac:dyDescent="0.25">
      <c r="A7" s="2">
        <v>6</v>
      </c>
      <c r="B7" s="59">
        <v>90900000</v>
      </c>
      <c r="C7" s="60" t="s">
        <v>26</v>
      </c>
      <c r="D7" s="61" t="s">
        <v>27</v>
      </c>
      <c r="E7" s="64">
        <v>6</v>
      </c>
      <c r="F7" s="62">
        <v>666.58</v>
      </c>
      <c r="G7" s="3" t="s">
        <v>25</v>
      </c>
      <c r="H7" s="63">
        <v>43103</v>
      </c>
      <c r="I7" s="62">
        <v>666.58</v>
      </c>
      <c r="J7" s="8" t="s">
        <v>15</v>
      </c>
      <c r="K7" s="37" t="s">
        <v>16</v>
      </c>
      <c r="L7" s="9"/>
    </row>
    <row r="8" spans="1:12" s="1" customFormat="1" ht="52.5" customHeight="1" x14ac:dyDescent="0.25">
      <c r="A8" s="2">
        <v>7</v>
      </c>
      <c r="B8" s="59">
        <v>50100000</v>
      </c>
      <c r="C8" s="60" t="s">
        <v>28</v>
      </c>
      <c r="D8" s="61" t="s">
        <v>29</v>
      </c>
      <c r="E8" s="64">
        <v>7</v>
      </c>
      <c r="F8" s="62">
        <v>5000</v>
      </c>
      <c r="G8" s="3" t="s">
        <v>14</v>
      </c>
      <c r="H8" s="63">
        <v>43110</v>
      </c>
      <c r="I8" s="62">
        <v>4807.5</v>
      </c>
      <c r="J8" s="8" t="s">
        <v>15</v>
      </c>
      <c r="K8" s="37" t="s">
        <v>30</v>
      </c>
      <c r="L8" s="9"/>
    </row>
    <row r="9" spans="1:12" s="1" customFormat="1" ht="51" customHeight="1" x14ac:dyDescent="0.25">
      <c r="A9" s="2">
        <v>8</v>
      </c>
      <c r="B9" s="59">
        <v>50100000</v>
      </c>
      <c r="C9" s="60" t="s">
        <v>28</v>
      </c>
      <c r="D9" s="61" t="s">
        <v>31</v>
      </c>
      <c r="E9" s="64">
        <v>8</v>
      </c>
      <c r="F9" s="62">
        <v>10000</v>
      </c>
      <c r="G9" s="3" t="s">
        <v>14</v>
      </c>
      <c r="H9" s="63">
        <v>43110</v>
      </c>
      <c r="I9" s="62">
        <v>9275</v>
      </c>
      <c r="J9" s="8" t="s">
        <v>15</v>
      </c>
      <c r="K9" s="37" t="s">
        <v>30</v>
      </c>
      <c r="L9" s="9"/>
    </row>
    <row r="10" spans="1:12" s="1" customFormat="1" ht="33" customHeight="1" x14ac:dyDescent="0.25">
      <c r="A10" s="2">
        <v>9</v>
      </c>
      <c r="B10" s="59">
        <v>50100000</v>
      </c>
      <c r="C10" s="60" t="s">
        <v>32</v>
      </c>
      <c r="D10" s="61" t="s">
        <v>33</v>
      </c>
      <c r="E10" s="64">
        <v>9</v>
      </c>
      <c r="F10" s="62">
        <v>2667</v>
      </c>
      <c r="G10" s="3" t="s">
        <v>25</v>
      </c>
      <c r="H10" s="63">
        <v>43116</v>
      </c>
      <c r="I10" s="62">
        <v>2666.46</v>
      </c>
      <c r="J10" s="8" t="s">
        <v>15</v>
      </c>
      <c r="K10" s="37" t="s">
        <v>16</v>
      </c>
      <c r="L10" s="9"/>
    </row>
    <row r="11" spans="1:12" s="1" customFormat="1" ht="34.5" customHeight="1" x14ac:dyDescent="0.25">
      <c r="A11" s="2">
        <v>10</v>
      </c>
      <c r="B11" s="59">
        <v>50300000</v>
      </c>
      <c r="C11" s="60" t="s">
        <v>34</v>
      </c>
      <c r="D11" s="61" t="s">
        <v>35</v>
      </c>
      <c r="E11" s="64">
        <v>12</v>
      </c>
      <c r="F11" s="62">
        <v>4720</v>
      </c>
      <c r="G11" s="3" t="s">
        <v>25</v>
      </c>
      <c r="H11" s="63">
        <v>43122</v>
      </c>
      <c r="I11" s="62">
        <v>4717.76</v>
      </c>
      <c r="J11" s="8" t="s">
        <v>15</v>
      </c>
      <c r="K11" s="37" t="s">
        <v>16</v>
      </c>
      <c r="L11" s="9"/>
    </row>
    <row r="12" spans="1:12" s="1" customFormat="1" ht="45.75" customHeight="1" x14ac:dyDescent="0.25">
      <c r="A12" s="2">
        <v>11</v>
      </c>
      <c r="B12" s="59">
        <v>50100000</v>
      </c>
      <c r="C12" s="60" t="s">
        <v>36</v>
      </c>
      <c r="D12" s="61" t="s">
        <v>33</v>
      </c>
      <c r="E12" s="64">
        <v>13</v>
      </c>
      <c r="F12" s="62">
        <v>6782</v>
      </c>
      <c r="G12" s="3" t="s">
        <v>25</v>
      </c>
      <c r="H12" s="63">
        <v>43124</v>
      </c>
      <c r="I12" s="62">
        <v>6781.5</v>
      </c>
      <c r="J12" s="8" t="s">
        <v>15</v>
      </c>
      <c r="K12" s="37" t="s">
        <v>16</v>
      </c>
      <c r="L12" s="9"/>
    </row>
    <row r="13" spans="1:12" s="1" customFormat="1" ht="34.5" customHeight="1" x14ac:dyDescent="0.25">
      <c r="A13" s="2">
        <v>12</v>
      </c>
      <c r="B13" s="59">
        <v>63100000</v>
      </c>
      <c r="C13" s="60" t="s">
        <v>37</v>
      </c>
      <c r="D13" s="61" t="s">
        <v>38</v>
      </c>
      <c r="E13" s="64">
        <v>14</v>
      </c>
      <c r="F13" s="62">
        <v>7785</v>
      </c>
      <c r="G13" s="3" t="s">
        <v>25</v>
      </c>
      <c r="H13" s="63">
        <v>43125</v>
      </c>
      <c r="I13" s="62">
        <v>6069.38</v>
      </c>
      <c r="J13" s="8" t="s">
        <v>15</v>
      </c>
      <c r="K13" s="37" t="s">
        <v>16</v>
      </c>
      <c r="L13" s="9"/>
    </row>
    <row r="14" spans="1:12" s="1" customFormat="1" ht="30.75" customHeight="1" x14ac:dyDescent="0.25">
      <c r="A14" s="2">
        <v>13</v>
      </c>
      <c r="B14" s="59">
        <v>15900000</v>
      </c>
      <c r="C14" s="60" t="s">
        <v>39</v>
      </c>
      <c r="D14" s="61" t="s">
        <v>40</v>
      </c>
      <c r="E14" s="64">
        <v>15</v>
      </c>
      <c r="F14" s="62">
        <v>159.66999999999999</v>
      </c>
      <c r="G14" s="3" t="s">
        <v>14</v>
      </c>
      <c r="H14" s="63">
        <v>43137</v>
      </c>
      <c r="I14" s="62">
        <v>159.66999999999999</v>
      </c>
      <c r="J14" s="8" t="s">
        <v>15</v>
      </c>
      <c r="K14" s="37" t="s">
        <v>16</v>
      </c>
      <c r="L14" s="9"/>
    </row>
    <row r="15" spans="1:12" s="10" customFormat="1" ht="51" customHeight="1" x14ac:dyDescent="0.25">
      <c r="A15" s="2">
        <v>14</v>
      </c>
      <c r="B15" s="59">
        <v>22800000</v>
      </c>
      <c r="C15" s="60" t="s">
        <v>41</v>
      </c>
      <c r="D15" s="61" t="s">
        <v>42</v>
      </c>
      <c r="E15" s="64">
        <v>16</v>
      </c>
      <c r="F15" s="62">
        <v>4124.1000000000004</v>
      </c>
      <c r="G15" s="3" t="s">
        <v>25</v>
      </c>
      <c r="H15" s="63">
        <v>43145</v>
      </c>
      <c r="I15" s="62">
        <v>4124.1000000000004</v>
      </c>
      <c r="J15" s="8" t="s">
        <v>15</v>
      </c>
      <c r="K15" s="37" t="s">
        <v>16</v>
      </c>
      <c r="L15" s="9"/>
    </row>
    <row r="16" spans="1:12" s="10" customFormat="1" ht="42" customHeight="1" x14ac:dyDescent="0.25">
      <c r="A16" s="2">
        <v>15</v>
      </c>
      <c r="B16" s="59">
        <v>30100000</v>
      </c>
      <c r="C16" s="60" t="s">
        <v>41</v>
      </c>
      <c r="D16" s="61" t="s">
        <v>43</v>
      </c>
      <c r="E16" s="64">
        <v>17</v>
      </c>
      <c r="F16" s="62">
        <v>4009.64</v>
      </c>
      <c r="G16" s="3" t="s">
        <v>25</v>
      </c>
      <c r="H16" s="63">
        <v>43145</v>
      </c>
      <c r="I16" s="62">
        <v>4009.64</v>
      </c>
      <c r="J16" s="8" t="s">
        <v>15</v>
      </c>
      <c r="K16" s="37" t="s">
        <v>16</v>
      </c>
      <c r="L16" s="9"/>
    </row>
    <row r="17" spans="1:12" s="10" customFormat="1" ht="45" customHeight="1" x14ac:dyDescent="0.25">
      <c r="A17" s="2">
        <v>16</v>
      </c>
      <c r="B17" s="59">
        <v>50100000</v>
      </c>
      <c r="C17" s="60" t="s">
        <v>44</v>
      </c>
      <c r="D17" s="61" t="s">
        <v>45</v>
      </c>
      <c r="E17" s="64">
        <v>18</v>
      </c>
      <c r="F17" s="62">
        <v>20000</v>
      </c>
      <c r="G17" s="3" t="s">
        <v>25</v>
      </c>
      <c r="H17" s="63">
        <v>43146</v>
      </c>
      <c r="I17" s="62">
        <v>19997</v>
      </c>
      <c r="J17" s="8" t="s">
        <v>15</v>
      </c>
      <c r="K17" s="37" t="s">
        <v>30</v>
      </c>
      <c r="L17" s="9"/>
    </row>
    <row r="18" spans="1:12" s="10" customFormat="1" ht="59.25" customHeight="1" x14ac:dyDescent="0.25">
      <c r="A18" s="2">
        <v>17</v>
      </c>
      <c r="B18" s="59">
        <v>63100000</v>
      </c>
      <c r="C18" s="60" t="s">
        <v>46</v>
      </c>
      <c r="D18" s="61" t="s">
        <v>47</v>
      </c>
      <c r="E18" s="64">
        <v>19</v>
      </c>
      <c r="F18" s="62">
        <v>21240</v>
      </c>
      <c r="G18" s="3" t="s">
        <v>25</v>
      </c>
      <c r="H18" s="63">
        <v>43151</v>
      </c>
      <c r="I18" s="62">
        <v>21240</v>
      </c>
      <c r="J18" s="8" t="s">
        <v>15</v>
      </c>
      <c r="K18" s="37" t="s">
        <v>30</v>
      </c>
      <c r="L18" s="9"/>
    </row>
    <row r="19" spans="1:12" s="10" customFormat="1" ht="31.5" customHeight="1" x14ac:dyDescent="0.25">
      <c r="A19" s="2">
        <v>18</v>
      </c>
      <c r="B19" s="59">
        <v>77210000</v>
      </c>
      <c r="C19" s="60" t="s">
        <v>48</v>
      </c>
      <c r="D19" s="61" t="s">
        <v>49</v>
      </c>
      <c r="E19" s="64">
        <v>21</v>
      </c>
      <c r="F19" s="62">
        <v>83170.039000000004</v>
      </c>
      <c r="G19" s="3" t="s">
        <v>25</v>
      </c>
      <c r="H19" s="63">
        <v>43165</v>
      </c>
      <c r="I19" s="62">
        <v>13831.77</v>
      </c>
      <c r="J19" s="8" t="s">
        <v>15</v>
      </c>
      <c r="K19" s="37" t="s">
        <v>30</v>
      </c>
      <c r="L19" s="9"/>
    </row>
    <row r="20" spans="1:12" s="10" customFormat="1" ht="36" customHeight="1" x14ac:dyDescent="0.25">
      <c r="A20" s="2">
        <v>19</v>
      </c>
      <c r="B20" s="59">
        <v>77210000</v>
      </c>
      <c r="C20" s="60" t="s">
        <v>48</v>
      </c>
      <c r="D20" s="61" t="s">
        <v>50</v>
      </c>
      <c r="E20" s="64">
        <v>22</v>
      </c>
      <c r="F20" s="62">
        <v>0</v>
      </c>
      <c r="G20" s="3" t="s">
        <v>25</v>
      </c>
      <c r="H20" s="63">
        <v>43165</v>
      </c>
      <c r="I20" s="62">
        <v>0</v>
      </c>
      <c r="J20" s="8" t="s">
        <v>15</v>
      </c>
      <c r="K20" s="37" t="s">
        <v>30</v>
      </c>
      <c r="L20" s="9"/>
    </row>
    <row r="21" spans="1:12" s="10" customFormat="1" ht="34.5" customHeight="1" x14ac:dyDescent="0.25">
      <c r="A21" s="2">
        <v>20</v>
      </c>
      <c r="B21" s="59">
        <v>77210000</v>
      </c>
      <c r="C21" s="60" t="s">
        <v>48</v>
      </c>
      <c r="D21" s="61" t="s">
        <v>51</v>
      </c>
      <c r="E21" s="64">
        <v>23</v>
      </c>
      <c r="F21" s="62">
        <v>91272.108800000002</v>
      </c>
      <c r="G21" s="3" t="s">
        <v>25</v>
      </c>
      <c r="H21" s="63">
        <v>43165</v>
      </c>
      <c r="I21" s="62">
        <v>78555.990000000005</v>
      </c>
      <c r="J21" s="8" t="s">
        <v>15</v>
      </c>
      <c r="K21" s="37" t="s">
        <v>30</v>
      </c>
      <c r="L21" s="9"/>
    </row>
    <row r="22" spans="1:12" s="10" customFormat="1" ht="45.75" customHeight="1" x14ac:dyDescent="0.25">
      <c r="A22" s="2">
        <v>21</v>
      </c>
      <c r="B22" s="59">
        <v>22455000</v>
      </c>
      <c r="C22" s="60" t="s">
        <v>52</v>
      </c>
      <c r="D22" s="61" t="s">
        <v>53</v>
      </c>
      <c r="E22" s="64">
        <v>24</v>
      </c>
      <c r="F22" s="62">
        <v>679.68</v>
      </c>
      <c r="G22" s="3" t="s">
        <v>25</v>
      </c>
      <c r="H22" s="63">
        <v>43165</v>
      </c>
      <c r="I22" s="62">
        <v>23.6</v>
      </c>
      <c r="J22" s="8" t="s">
        <v>15</v>
      </c>
      <c r="K22" s="37" t="s">
        <v>16</v>
      </c>
      <c r="L22" s="9"/>
    </row>
    <row r="23" spans="1:12" s="10" customFormat="1" ht="39.75" customHeight="1" x14ac:dyDescent="0.25">
      <c r="A23" s="2">
        <v>22</v>
      </c>
      <c r="B23" s="59">
        <v>50100000</v>
      </c>
      <c r="C23" s="60" t="s">
        <v>54</v>
      </c>
      <c r="D23" s="61" t="s">
        <v>55</v>
      </c>
      <c r="E23" s="64">
        <v>25</v>
      </c>
      <c r="F23" s="62">
        <v>15000</v>
      </c>
      <c r="G23" s="3" t="s">
        <v>14</v>
      </c>
      <c r="H23" s="63">
        <v>43172</v>
      </c>
      <c r="I23" s="62">
        <v>13087</v>
      </c>
      <c r="J23" s="8" t="s">
        <v>15</v>
      </c>
      <c r="K23" s="37" t="s">
        <v>30</v>
      </c>
      <c r="L23" s="9"/>
    </row>
    <row r="24" spans="1:12" s="10" customFormat="1" ht="37.5" customHeight="1" x14ac:dyDescent="0.25">
      <c r="A24" s="2">
        <v>23</v>
      </c>
      <c r="B24" s="59">
        <v>77210000</v>
      </c>
      <c r="C24" s="60" t="s">
        <v>56</v>
      </c>
      <c r="D24" s="61" t="s">
        <v>57</v>
      </c>
      <c r="E24" s="64">
        <v>26</v>
      </c>
      <c r="F24" s="62">
        <v>25840.107199999999</v>
      </c>
      <c r="G24" s="3" t="s">
        <v>25</v>
      </c>
      <c r="H24" s="63">
        <v>43178</v>
      </c>
      <c r="I24" s="62">
        <v>25423.96</v>
      </c>
      <c r="J24" s="8" t="s">
        <v>15</v>
      </c>
      <c r="K24" s="37" t="s">
        <v>30</v>
      </c>
      <c r="L24" s="9"/>
    </row>
    <row r="25" spans="1:12" s="10" customFormat="1" ht="45" customHeight="1" x14ac:dyDescent="0.25">
      <c r="A25" s="2">
        <v>24</v>
      </c>
      <c r="B25" s="59">
        <v>77210000</v>
      </c>
      <c r="C25" s="60" t="s">
        <v>56</v>
      </c>
      <c r="D25" s="61" t="s">
        <v>58</v>
      </c>
      <c r="E25" s="64">
        <v>27</v>
      </c>
      <c r="F25" s="62">
        <v>80354.410399999993</v>
      </c>
      <c r="G25" s="3" t="s">
        <v>25</v>
      </c>
      <c r="H25" s="63">
        <v>43181</v>
      </c>
      <c r="I25" s="62">
        <v>76384.479999999996</v>
      </c>
      <c r="J25" s="8" t="s">
        <v>15</v>
      </c>
      <c r="K25" s="37" t="s">
        <v>30</v>
      </c>
      <c r="L25" s="9"/>
    </row>
    <row r="26" spans="1:12" s="10" customFormat="1" ht="44.25" customHeight="1" x14ac:dyDescent="0.25">
      <c r="A26" s="2">
        <v>25</v>
      </c>
      <c r="B26" s="59">
        <v>77210000</v>
      </c>
      <c r="C26" s="60" t="s">
        <v>59</v>
      </c>
      <c r="D26" s="61" t="s">
        <v>60</v>
      </c>
      <c r="E26" s="64">
        <v>28</v>
      </c>
      <c r="F26" s="62">
        <v>56519.35</v>
      </c>
      <c r="G26" s="3" t="s">
        <v>25</v>
      </c>
      <c r="H26" s="63">
        <v>43181</v>
      </c>
      <c r="I26" s="62">
        <v>55041.42</v>
      </c>
      <c r="J26" s="8" t="s">
        <v>15</v>
      </c>
      <c r="K26" s="37" t="s">
        <v>30</v>
      </c>
      <c r="L26" s="9"/>
    </row>
    <row r="27" spans="1:12" s="10" customFormat="1" ht="49.5" customHeight="1" x14ac:dyDescent="0.25">
      <c r="A27" s="2">
        <v>26</v>
      </c>
      <c r="B27" s="59">
        <v>77210000</v>
      </c>
      <c r="C27" s="60" t="s">
        <v>59</v>
      </c>
      <c r="D27" s="61" t="s">
        <v>61</v>
      </c>
      <c r="E27" s="64">
        <v>29</v>
      </c>
      <c r="F27" s="62">
        <v>85542.1348</v>
      </c>
      <c r="G27" s="3" t="s">
        <v>25</v>
      </c>
      <c r="H27" s="63">
        <v>43181</v>
      </c>
      <c r="I27" s="62">
        <v>81291.41</v>
      </c>
      <c r="J27" s="8" t="s">
        <v>15</v>
      </c>
      <c r="K27" s="37" t="s">
        <v>30</v>
      </c>
      <c r="L27" s="9"/>
    </row>
    <row r="28" spans="1:12" s="10" customFormat="1" ht="42.75" customHeight="1" x14ac:dyDescent="0.25">
      <c r="A28" s="2">
        <v>27</v>
      </c>
      <c r="B28" s="59">
        <v>77210000</v>
      </c>
      <c r="C28" s="60" t="s">
        <v>59</v>
      </c>
      <c r="D28" s="61" t="s">
        <v>62</v>
      </c>
      <c r="E28" s="64">
        <v>30</v>
      </c>
      <c r="F28" s="62">
        <v>49911.807200000003</v>
      </c>
      <c r="G28" s="3" t="s">
        <v>25</v>
      </c>
      <c r="H28" s="63">
        <v>43181</v>
      </c>
      <c r="I28" s="62">
        <v>47882.33</v>
      </c>
      <c r="J28" s="8" t="s">
        <v>15</v>
      </c>
      <c r="K28" s="37" t="s">
        <v>30</v>
      </c>
      <c r="L28" s="9"/>
    </row>
    <row r="29" spans="1:12" s="10" customFormat="1" ht="36.75" customHeight="1" x14ac:dyDescent="0.25">
      <c r="A29" s="2">
        <v>28</v>
      </c>
      <c r="B29" s="59">
        <v>77210000</v>
      </c>
      <c r="C29" s="60" t="s">
        <v>59</v>
      </c>
      <c r="D29" s="61" t="s">
        <v>63</v>
      </c>
      <c r="E29" s="64">
        <v>31</v>
      </c>
      <c r="F29" s="62">
        <v>24541.121599999999</v>
      </c>
      <c r="G29" s="3" t="s">
        <v>25</v>
      </c>
      <c r="H29" s="63">
        <v>43181</v>
      </c>
      <c r="I29" s="62">
        <v>23410.36</v>
      </c>
      <c r="J29" s="8" t="s">
        <v>15</v>
      </c>
      <c r="K29" s="37" t="s">
        <v>30</v>
      </c>
      <c r="L29" s="9"/>
    </row>
    <row r="30" spans="1:12" s="10" customFormat="1" ht="46.5" customHeight="1" x14ac:dyDescent="0.25">
      <c r="A30" s="2">
        <v>29</v>
      </c>
      <c r="B30" s="59">
        <v>77210000</v>
      </c>
      <c r="C30" s="60" t="s">
        <v>59</v>
      </c>
      <c r="D30" s="61" t="s">
        <v>64</v>
      </c>
      <c r="E30" s="64">
        <v>32</v>
      </c>
      <c r="F30" s="62">
        <v>17345.7935</v>
      </c>
      <c r="G30" s="3" t="s">
        <v>25</v>
      </c>
      <c r="H30" s="63">
        <v>43181</v>
      </c>
      <c r="I30" s="62">
        <v>17344.11</v>
      </c>
      <c r="J30" s="8" t="s">
        <v>15</v>
      </c>
      <c r="K30" s="37" t="s">
        <v>30</v>
      </c>
      <c r="L30" s="9"/>
    </row>
    <row r="31" spans="1:12" s="10" customFormat="1" ht="39.75" customHeight="1" x14ac:dyDescent="0.25">
      <c r="A31" s="2">
        <v>30</v>
      </c>
      <c r="B31" s="59">
        <v>71631200</v>
      </c>
      <c r="C31" s="60" t="s">
        <v>65</v>
      </c>
      <c r="D31" s="61" t="s">
        <v>66</v>
      </c>
      <c r="E31" s="64">
        <v>33</v>
      </c>
      <c r="F31" s="62">
        <v>100</v>
      </c>
      <c r="G31" s="3" t="s">
        <v>14</v>
      </c>
      <c r="H31" s="63">
        <v>43181</v>
      </c>
      <c r="I31" s="62">
        <v>100</v>
      </c>
      <c r="J31" s="8" t="s">
        <v>15</v>
      </c>
      <c r="K31" s="37" t="s">
        <v>30</v>
      </c>
      <c r="L31" s="9"/>
    </row>
    <row r="32" spans="1:12" s="10" customFormat="1" ht="39.75" customHeight="1" x14ac:dyDescent="0.25">
      <c r="A32" s="2">
        <v>31</v>
      </c>
      <c r="B32" s="59">
        <v>50100000</v>
      </c>
      <c r="C32" s="60" t="s">
        <v>177</v>
      </c>
      <c r="D32" s="61" t="s">
        <v>178</v>
      </c>
      <c r="E32" s="64">
        <v>34</v>
      </c>
      <c r="F32" s="62">
        <v>20000</v>
      </c>
      <c r="G32" s="3" t="s">
        <v>25</v>
      </c>
      <c r="H32" s="63">
        <v>43189</v>
      </c>
      <c r="I32" s="62">
        <v>19345.87</v>
      </c>
      <c r="J32" s="8" t="s">
        <v>15</v>
      </c>
      <c r="K32" s="37" t="s">
        <v>30</v>
      </c>
      <c r="L32" s="9"/>
    </row>
    <row r="33" spans="1:12" s="10" customFormat="1" ht="39.75" customHeight="1" x14ac:dyDescent="0.25">
      <c r="A33" s="2">
        <v>32</v>
      </c>
      <c r="B33" s="59">
        <v>35100000</v>
      </c>
      <c r="C33" s="60" t="s">
        <v>182</v>
      </c>
      <c r="D33" s="61" t="s">
        <v>183</v>
      </c>
      <c r="E33" s="64">
        <v>35</v>
      </c>
      <c r="F33" s="62">
        <v>27280</v>
      </c>
      <c r="G33" s="3" t="s">
        <v>25</v>
      </c>
      <c r="H33" s="63">
        <v>43200</v>
      </c>
      <c r="I33" s="62">
        <v>27280</v>
      </c>
      <c r="J33" s="8" t="s">
        <v>15</v>
      </c>
      <c r="K33" s="37" t="s">
        <v>30</v>
      </c>
      <c r="L33" s="9"/>
    </row>
    <row r="34" spans="1:12" ht="32.25" customHeight="1" x14ac:dyDescent="0.25">
      <c r="A34" s="2">
        <v>33</v>
      </c>
      <c r="B34" s="59">
        <v>19500000</v>
      </c>
      <c r="C34" s="60" t="s">
        <v>184</v>
      </c>
      <c r="D34" s="61" t="s">
        <v>185</v>
      </c>
      <c r="E34" s="64">
        <v>36</v>
      </c>
      <c r="F34" s="62">
        <v>16154.2</v>
      </c>
      <c r="G34" s="3" t="s">
        <v>25</v>
      </c>
      <c r="H34" s="63">
        <v>43215</v>
      </c>
      <c r="I34" s="62">
        <v>16154.2</v>
      </c>
      <c r="J34" s="8" t="s">
        <v>15</v>
      </c>
      <c r="K34" s="37" t="s">
        <v>93</v>
      </c>
      <c r="L34" s="9"/>
    </row>
    <row r="35" spans="1:12" ht="32.25" customHeight="1" x14ac:dyDescent="0.25">
      <c r="A35" s="2">
        <v>34</v>
      </c>
      <c r="B35" s="59">
        <v>77210000</v>
      </c>
      <c r="C35" s="60" t="s">
        <v>48</v>
      </c>
      <c r="D35" s="61" t="s">
        <v>186</v>
      </c>
      <c r="E35" s="64">
        <v>37</v>
      </c>
      <c r="F35" s="62">
        <v>38585.113299999997</v>
      </c>
      <c r="G35" s="3" t="s">
        <v>25</v>
      </c>
      <c r="H35" s="63">
        <v>43215</v>
      </c>
      <c r="I35" s="62">
        <v>31176.06</v>
      </c>
      <c r="J35" s="8" t="s">
        <v>15</v>
      </c>
      <c r="K35" s="37" t="s">
        <v>30</v>
      </c>
      <c r="L35" s="9"/>
    </row>
    <row r="36" spans="1:12" ht="38.25" customHeight="1" x14ac:dyDescent="0.25">
      <c r="A36" s="2">
        <v>35</v>
      </c>
      <c r="B36" s="59">
        <v>77210000</v>
      </c>
      <c r="C36" s="60" t="s">
        <v>187</v>
      </c>
      <c r="D36" s="61" t="s">
        <v>188</v>
      </c>
      <c r="E36" s="64">
        <v>38</v>
      </c>
      <c r="F36" s="62">
        <v>64824.687299999998</v>
      </c>
      <c r="G36" s="3" t="s">
        <v>25</v>
      </c>
      <c r="H36" s="63">
        <v>43221</v>
      </c>
      <c r="I36" s="62">
        <v>47746.29</v>
      </c>
      <c r="J36" s="8" t="s">
        <v>15</v>
      </c>
      <c r="K36" s="37" t="s">
        <v>30</v>
      </c>
      <c r="L36" s="9"/>
    </row>
    <row r="37" spans="1:12" ht="36.75" customHeight="1" x14ac:dyDescent="0.25">
      <c r="A37" s="2">
        <v>36</v>
      </c>
      <c r="B37" s="59">
        <v>77210000</v>
      </c>
      <c r="C37" s="60" t="s">
        <v>189</v>
      </c>
      <c r="D37" s="61" t="s">
        <v>190</v>
      </c>
      <c r="E37" s="64">
        <v>39</v>
      </c>
      <c r="F37" s="62">
        <v>20768</v>
      </c>
      <c r="G37" s="3" t="s">
        <v>25</v>
      </c>
      <c r="H37" s="63">
        <v>43221</v>
      </c>
      <c r="I37" s="62">
        <v>20768</v>
      </c>
      <c r="J37" s="8" t="s">
        <v>15</v>
      </c>
      <c r="K37" s="37" t="s">
        <v>93</v>
      </c>
      <c r="L37" s="9"/>
    </row>
    <row r="38" spans="1:12" ht="48" customHeight="1" x14ac:dyDescent="0.25">
      <c r="A38" s="2">
        <v>37</v>
      </c>
      <c r="B38" s="59">
        <v>77210000</v>
      </c>
      <c r="C38" s="60" t="s">
        <v>191</v>
      </c>
      <c r="D38" s="61" t="s">
        <v>192</v>
      </c>
      <c r="E38" s="64">
        <v>40</v>
      </c>
      <c r="F38" s="62">
        <v>79400.736000000004</v>
      </c>
      <c r="G38" s="3" t="s">
        <v>25</v>
      </c>
      <c r="H38" s="63">
        <v>43221</v>
      </c>
      <c r="I38" s="62">
        <v>40058.06</v>
      </c>
      <c r="J38" s="8" t="s">
        <v>15</v>
      </c>
      <c r="K38" s="37" t="s">
        <v>30</v>
      </c>
      <c r="L38" s="9"/>
    </row>
    <row r="39" spans="1:12" ht="44.25" customHeight="1" x14ac:dyDescent="0.25">
      <c r="A39" s="2">
        <v>38</v>
      </c>
      <c r="B39" s="59">
        <v>77210000</v>
      </c>
      <c r="C39" s="60" t="s">
        <v>191</v>
      </c>
      <c r="D39" s="61" t="s">
        <v>193</v>
      </c>
      <c r="E39" s="64">
        <v>41</v>
      </c>
      <c r="F39" s="62">
        <v>47432.814400000003</v>
      </c>
      <c r="G39" s="3" t="s">
        <v>25</v>
      </c>
      <c r="H39" s="63">
        <v>43221</v>
      </c>
      <c r="I39" s="62">
        <v>37715.57</v>
      </c>
      <c r="J39" s="8" t="s">
        <v>15</v>
      </c>
      <c r="K39" s="37" t="s">
        <v>30</v>
      </c>
      <c r="L39" s="9"/>
    </row>
    <row r="40" spans="1:12" ht="40.5" customHeight="1" x14ac:dyDescent="0.25">
      <c r="A40" s="2">
        <v>39</v>
      </c>
      <c r="B40" s="59">
        <v>77210000</v>
      </c>
      <c r="C40" s="60" t="s">
        <v>194</v>
      </c>
      <c r="D40" s="61" t="s">
        <v>195</v>
      </c>
      <c r="E40" s="64">
        <v>42</v>
      </c>
      <c r="F40" s="62">
        <v>0</v>
      </c>
      <c r="G40" s="3" t="s">
        <v>25</v>
      </c>
      <c r="H40" s="63">
        <v>43221</v>
      </c>
      <c r="I40" s="62">
        <v>0</v>
      </c>
      <c r="J40" s="8" t="s">
        <v>15</v>
      </c>
      <c r="K40" s="37" t="s">
        <v>93</v>
      </c>
      <c r="L40" s="9"/>
    </row>
    <row r="41" spans="1:12" ht="40.5" customHeight="1" x14ac:dyDescent="0.25">
      <c r="A41" s="2">
        <v>40</v>
      </c>
      <c r="B41" s="59">
        <v>24400000</v>
      </c>
      <c r="C41" s="60" t="s">
        <v>196</v>
      </c>
      <c r="D41" s="61" t="s">
        <v>197</v>
      </c>
      <c r="E41" s="64">
        <v>43</v>
      </c>
      <c r="F41" s="62">
        <v>53926</v>
      </c>
      <c r="G41" s="3" t="s">
        <v>25</v>
      </c>
      <c r="H41" s="63">
        <v>43228</v>
      </c>
      <c r="I41" s="62">
        <v>53926</v>
      </c>
      <c r="J41" s="8" t="s">
        <v>15</v>
      </c>
      <c r="K41" s="37" t="s">
        <v>93</v>
      </c>
      <c r="L41" s="9"/>
    </row>
    <row r="42" spans="1:12" ht="49.5" customHeight="1" x14ac:dyDescent="0.25">
      <c r="A42" s="2">
        <v>41</v>
      </c>
      <c r="B42" s="59">
        <v>77210000</v>
      </c>
      <c r="C42" s="60" t="s">
        <v>48</v>
      </c>
      <c r="D42" s="61" t="s">
        <v>198</v>
      </c>
      <c r="E42" s="64">
        <v>44</v>
      </c>
      <c r="F42" s="62">
        <v>0</v>
      </c>
      <c r="G42" s="3" t="s">
        <v>25</v>
      </c>
      <c r="H42" s="63">
        <v>43228</v>
      </c>
      <c r="I42" s="62">
        <v>0</v>
      </c>
      <c r="J42" s="8" t="s">
        <v>15</v>
      </c>
      <c r="K42" s="37" t="s">
        <v>30</v>
      </c>
      <c r="L42" s="9"/>
    </row>
    <row r="43" spans="1:12" ht="46.5" customHeight="1" x14ac:dyDescent="0.25">
      <c r="A43" s="2">
        <v>42</v>
      </c>
      <c r="B43" s="59">
        <v>30200000</v>
      </c>
      <c r="C43" s="60" t="s">
        <v>199</v>
      </c>
      <c r="D43" s="61" t="s">
        <v>200</v>
      </c>
      <c r="E43" s="64">
        <v>45</v>
      </c>
      <c r="F43" s="62">
        <v>11890</v>
      </c>
      <c r="G43" s="3" t="s">
        <v>70</v>
      </c>
      <c r="H43" s="63">
        <v>43230</v>
      </c>
      <c r="I43" s="62">
        <v>11890</v>
      </c>
      <c r="J43" s="8" t="s">
        <v>15</v>
      </c>
      <c r="K43" s="37" t="s">
        <v>16</v>
      </c>
      <c r="L43" s="9"/>
    </row>
    <row r="44" spans="1:12" ht="43.5" customHeight="1" x14ac:dyDescent="0.25">
      <c r="A44" s="2">
        <v>43</v>
      </c>
      <c r="B44" s="59">
        <v>30200000</v>
      </c>
      <c r="C44" s="60" t="s">
        <v>201</v>
      </c>
      <c r="D44" s="61" t="s">
        <v>202</v>
      </c>
      <c r="E44" s="64">
        <v>46</v>
      </c>
      <c r="F44" s="62">
        <v>2744</v>
      </c>
      <c r="G44" s="3" t="s">
        <v>70</v>
      </c>
      <c r="H44" s="63">
        <v>43230</v>
      </c>
      <c r="I44" s="62">
        <v>2744</v>
      </c>
      <c r="J44" s="8" t="s">
        <v>15</v>
      </c>
      <c r="K44" s="37" t="s">
        <v>16</v>
      </c>
      <c r="L44" s="9"/>
    </row>
    <row r="45" spans="1:12" ht="81" customHeight="1" x14ac:dyDescent="0.25">
      <c r="A45" s="2">
        <v>44</v>
      </c>
      <c r="B45" s="59">
        <v>77210000</v>
      </c>
      <c r="C45" s="60" t="s">
        <v>81</v>
      </c>
      <c r="D45" s="61" t="s">
        <v>203</v>
      </c>
      <c r="E45" s="64">
        <v>47</v>
      </c>
      <c r="F45" s="62">
        <v>38541.705999999998</v>
      </c>
      <c r="G45" s="3" t="s">
        <v>25</v>
      </c>
      <c r="H45" s="63">
        <v>43231</v>
      </c>
      <c r="I45" s="62">
        <v>6506.17</v>
      </c>
      <c r="J45" s="8" t="s">
        <v>15</v>
      </c>
      <c r="K45" s="37" t="s">
        <v>30</v>
      </c>
      <c r="L45" s="9"/>
    </row>
    <row r="46" spans="1:12" ht="36.75" customHeight="1" x14ac:dyDescent="0.25">
      <c r="A46" s="2">
        <v>45</v>
      </c>
      <c r="B46" s="59">
        <v>77210000</v>
      </c>
      <c r="C46" s="60" t="s">
        <v>81</v>
      </c>
      <c r="D46" s="61" t="s">
        <v>204</v>
      </c>
      <c r="E46" s="64">
        <v>48</v>
      </c>
      <c r="F46" s="62">
        <v>17520.622800000001</v>
      </c>
      <c r="G46" s="3" t="s">
        <v>25</v>
      </c>
      <c r="H46" s="63">
        <v>43231</v>
      </c>
      <c r="I46" s="62">
        <v>16411.650000000001</v>
      </c>
      <c r="J46" s="8" t="s">
        <v>15</v>
      </c>
      <c r="K46" s="37" t="s">
        <v>30</v>
      </c>
      <c r="L46" s="9"/>
    </row>
    <row r="47" spans="1:12" ht="36.75" customHeight="1" x14ac:dyDescent="0.25">
      <c r="A47" s="2">
        <v>46</v>
      </c>
      <c r="B47" s="59">
        <v>77210000</v>
      </c>
      <c r="C47" s="60" t="s">
        <v>81</v>
      </c>
      <c r="D47" s="61" t="s">
        <v>205</v>
      </c>
      <c r="E47" s="64">
        <v>49</v>
      </c>
      <c r="F47" s="62">
        <v>19586.161400000001</v>
      </c>
      <c r="G47" s="3" t="s">
        <v>25</v>
      </c>
      <c r="H47" s="63">
        <v>43231</v>
      </c>
      <c r="I47" s="62">
        <v>19586.161400000001</v>
      </c>
      <c r="J47" s="8" t="s">
        <v>15</v>
      </c>
      <c r="K47" s="37" t="s">
        <v>30</v>
      </c>
      <c r="L47" s="9"/>
    </row>
    <row r="48" spans="1:12" ht="36.75" customHeight="1" x14ac:dyDescent="0.25">
      <c r="A48" s="2">
        <v>47</v>
      </c>
      <c r="B48" s="59">
        <v>77210000</v>
      </c>
      <c r="C48" s="60" t="s">
        <v>81</v>
      </c>
      <c r="D48" s="61" t="s">
        <v>206</v>
      </c>
      <c r="E48" s="64">
        <v>50</v>
      </c>
      <c r="F48" s="62">
        <v>20642.732899999999</v>
      </c>
      <c r="G48" s="3" t="s">
        <v>25</v>
      </c>
      <c r="H48" s="63">
        <v>43231</v>
      </c>
      <c r="I48" s="62">
        <v>11055.87</v>
      </c>
      <c r="J48" s="8" t="s">
        <v>15</v>
      </c>
      <c r="K48" s="37" t="s">
        <v>30</v>
      </c>
      <c r="L48" s="9"/>
    </row>
    <row r="49" spans="1:12" ht="75" customHeight="1" x14ac:dyDescent="0.25">
      <c r="A49" s="2">
        <v>48</v>
      </c>
      <c r="B49" s="59">
        <v>77210000</v>
      </c>
      <c r="C49" s="60" t="s">
        <v>81</v>
      </c>
      <c r="D49" s="61" t="s">
        <v>207</v>
      </c>
      <c r="E49" s="64">
        <v>51</v>
      </c>
      <c r="F49" s="62">
        <v>11089.2819</v>
      </c>
      <c r="G49" s="3" t="s">
        <v>25</v>
      </c>
      <c r="H49" s="63">
        <v>43231</v>
      </c>
      <c r="I49" s="62">
        <f>9021.39+1950.46</f>
        <v>10971.849999999999</v>
      </c>
      <c r="J49" s="8" t="s">
        <v>15</v>
      </c>
      <c r="K49" s="37" t="s">
        <v>30</v>
      </c>
      <c r="L49" s="9"/>
    </row>
    <row r="50" spans="1:12" ht="48.75" customHeight="1" x14ac:dyDescent="0.25">
      <c r="A50" s="2">
        <v>49</v>
      </c>
      <c r="B50" s="59">
        <v>77210000</v>
      </c>
      <c r="C50" s="60" t="s">
        <v>81</v>
      </c>
      <c r="D50" s="61" t="s">
        <v>208</v>
      </c>
      <c r="E50" s="64">
        <v>52</v>
      </c>
      <c r="F50" s="62">
        <v>17215.787499999999</v>
      </c>
      <c r="G50" s="3" t="s">
        <v>25</v>
      </c>
      <c r="H50" s="63">
        <v>43231</v>
      </c>
      <c r="I50" s="62">
        <v>15922.44</v>
      </c>
      <c r="J50" s="8" t="s">
        <v>15</v>
      </c>
      <c r="K50" s="37" t="s">
        <v>30</v>
      </c>
      <c r="L50" s="9"/>
    </row>
    <row r="51" spans="1:12" ht="51" customHeight="1" x14ac:dyDescent="0.25">
      <c r="A51" s="2">
        <v>50</v>
      </c>
      <c r="B51" s="59">
        <v>77210000</v>
      </c>
      <c r="C51" s="60" t="s">
        <v>81</v>
      </c>
      <c r="D51" s="61" t="s">
        <v>209</v>
      </c>
      <c r="E51" s="64">
        <v>53</v>
      </c>
      <c r="F51" s="62">
        <v>42211.607499999998</v>
      </c>
      <c r="G51" s="3" t="s">
        <v>25</v>
      </c>
      <c r="H51" s="63">
        <v>43231</v>
      </c>
      <c r="I51" s="62">
        <v>5530.64</v>
      </c>
      <c r="J51" s="8" t="s">
        <v>15</v>
      </c>
      <c r="K51" s="37" t="s">
        <v>30</v>
      </c>
      <c r="L51" s="9"/>
    </row>
    <row r="52" spans="1:12" ht="36.75" customHeight="1" x14ac:dyDescent="0.25">
      <c r="A52" s="2">
        <v>51</v>
      </c>
      <c r="B52" s="59">
        <v>77210000</v>
      </c>
      <c r="C52" s="60" t="s">
        <v>81</v>
      </c>
      <c r="D52" s="61" t="s">
        <v>210</v>
      </c>
      <c r="E52" s="64">
        <v>54</v>
      </c>
      <c r="F52" s="62">
        <v>24049.918600000001</v>
      </c>
      <c r="G52" s="3" t="s">
        <v>25</v>
      </c>
      <c r="H52" s="63">
        <v>43231</v>
      </c>
      <c r="I52" s="62">
        <v>21753.35</v>
      </c>
      <c r="J52" s="8" t="s">
        <v>15</v>
      </c>
      <c r="K52" s="37" t="s">
        <v>30</v>
      </c>
      <c r="L52" s="9"/>
    </row>
    <row r="53" spans="1:12" ht="53.25" customHeight="1" x14ac:dyDescent="0.25">
      <c r="A53" s="2">
        <v>52</v>
      </c>
      <c r="B53" s="59">
        <v>77210000</v>
      </c>
      <c r="C53" s="60" t="s">
        <v>81</v>
      </c>
      <c r="D53" s="61" t="s">
        <v>211</v>
      </c>
      <c r="E53" s="64">
        <v>55</v>
      </c>
      <c r="F53" s="62">
        <v>11554.0954</v>
      </c>
      <c r="G53" s="3" t="s">
        <v>25</v>
      </c>
      <c r="H53" s="63">
        <v>43231</v>
      </c>
      <c r="I53" s="62">
        <v>11081.43</v>
      </c>
      <c r="J53" s="8" t="s">
        <v>15</v>
      </c>
      <c r="K53" s="37" t="s">
        <v>30</v>
      </c>
      <c r="L53" s="9"/>
    </row>
    <row r="54" spans="1:12" ht="78" customHeight="1" x14ac:dyDescent="0.25">
      <c r="A54" s="2">
        <v>53</v>
      </c>
      <c r="B54" s="59">
        <v>77210000</v>
      </c>
      <c r="C54" s="60" t="s">
        <v>81</v>
      </c>
      <c r="D54" s="61" t="s">
        <v>212</v>
      </c>
      <c r="E54" s="64">
        <v>56</v>
      </c>
      <c r="F54" s="62">
        <v>14037.9408</v>
      </c>
      <c r="G54" s="3" t="s">
        <v>25</v>
      </c>
      <c r="H54" s="63">
        <v>43231</v>
      </c>
      <c r="I54" s="62">
        <v>13016.58</v>
      </c>
      <c r="J54" s="8" t="s">
        <v>15</v>
      </c>
      <c r="K54" s="37" t="s">
        <v>30</v>
      </c>
      <c r="L54" s="9"/>
    </row>
    <row r="55" spans="1:12" ht="51" customHeight="1" x14ac:dyDescent="0.25">
      <c r="A55" s="2">
        <v>54</v>
      </c>
      <c r="B55" s="59">
        <v>77210000</v>
      </c>
      <c r="C55" s="60" t="s">
        <v>213</v>
      </c>
      <c r="D55" s="61" t="s">
        <v>214</v>
      </c>
      <c r="E55" s="64">
        <v>57</v>
      </c>
      <c r="F55" s="62">
        <v>47898.889600000002</v>
      </c>
      <c r="G55" s="3" t="s">
        <v>25</v>
      </c>
      <c r="H55" s="63">
        <v>43236</v>
      </c>
      <c r="I55" s="62">
        <v>43442.7</v>
      </c>
      <c r="J55" s="8" t="s">
        <v>15</v>
      </c>
      <c r="K55" s="37" t="s">
        <v>30</v>
      </c>
      <c r="L55" s="9"/>
    </row>
    <row r="56" spans="1:12" ht="75" customHeight="1" x14ac:dyDescent="0.25">
      <c r="A56" s="2">
        <v>55</v>
      </c>
      <c r="B56" s="59">
        <v>77210000</v>
      </c>
      <c r="C56" s="60" t="s">
        <v>215</v>
      </c>
      <c r="D56" s="61" t="s">
        <v>216</v>
      </c>
      <c r="E56" s="64">
        <v>58</v>
      </c>
      <c r="F56" s="62">
        <v>69495.271200000003</v>
      </c>
      <c r="G56" s="3" t="s">
        <v>25</v>
      </c>
      <c r="H56" s="63">
        <v>43236</v>
      </c>
      <c r="I56" s="62">
        <v>65232.01</v>
      </c>
      <c r="J56" s="8" t="s">
        <v>15</v>
      </c>
      <c r="K56" s="37" t="s">
        <v>30</v>
      </c>
      <c r="L56" s="9"/>
    </row>
    <row r="57" spans="1:12" ht="59.25" customHeight="1" x14ac:dyDescent="0.25">
      <c r="A57" s="2">
        <v>56</v>
      </c>
      <c r="B57" s="59">
        <v>90670000</v>
      </c>
      <c r="C57" s="60" t="s">
        <v>217</v>
      </c>
      <c r="D57" s="61" t="s">
        <v>218</v>
      </c>
      <c r="E57" s="64">
        <v>59</v>
      </c>
      <c r="F57" s="62">
        <v>81774</v>
      </c>
      <c r="G57" s="3" t="s">
        <v>25</v>
      </c>
      <c r="H57" s="63">
        <v>43236</v>
      </c>
      <c r="I57" s="62">
        <v>81774</v>
      </c>
      <c r="J57" s="8" t="s">
        <v>15</v>
      </c>
      <c r="K57" s="37" t="s">
        <v>93</v>
      </c>
      <c r="L57" s="9"/>
    </row>
    <row r="58" spans="1:12" ht="64.5" customHeight="1" x14ac:dyDescent="0.25">
      <c r="A58" s="2">
        <v>57</v>
      </c>
      <c r="B58" s="59">
        <v>77210000</v>
      </c>
      <c r="C58" s="60" t="s">
        <v>219</v>
      </c>
      <c r="D58" s="61" t="s">
        <v>220</v>
      </c>
      <c r="E58" s="64">
        <v>60</v>
      </c>
      <c r="F58" s="62">
        <v>87778.194900000002</v>
      </c>
      <c r="G58" s="3" t="s">
        <v>25</v>
      </c>
      <c r="H58" s="63">
        <v>43241</v>
      </c>
      <c r="I58" s="62">
        <f>12725.26+9933.09+11721.19</f>
        <v>34379.54</v>
      </c>
      <c r="J58" s="8" t="s">
        <v>15</v>
      </c>
      <c r="K58" s="37" t="s">
        <v>30</v>
      </c>
      <c r="L58" s="9"/>
    </row>
    <row r="59" spans="1:12" ht="76.5" customHeight="1" x14ac:dyDescent="0.25">
      <c r="A59" s="2">
        <v>58</v>
      </c>
      <c r="B59" s="59">
        <v>77210000</v>
      </c>
      <c r="C59" s="60" t="s">
        <v>219</v>
      </c>
      <c r="D59" s="61" t="s">
        <v>221</v>
      </c>
      <c r="E59" s="64">
        <v>61</v>
      </c>
      <c r="F59" s="62">
        <v>53447.781499999997</v>
      </c>
      <c r="G59" s="3" t="s">
        <v>25</v>
      </c>
      <c r="H59" s="63">
        <v>43241</v>
      </c>
      <c r="I59" s="62">
        <f>19582.95+7021.94+2657.59+8375.15</f>
        <v>37637.629999999997</v>
      </c>
      <c r="J59" s="8" t="s">
        <v>15</v>
      </c>
      <c r="K59" s="37" t="s">
        <v>30</v>
      </c>
      <c r="L59" s="9"/>
    </row>
    <row r="60" spans="1:12" ht="79.5" customHeight="1" x14ac:dyDescent="0.25">
      <c r="A60" s="2">
        <v>59</v>
      </c>
      <c r="B60" s="59">
        <v>77210000</v>
      </c>
      <c r="C60" s="60" t="s">
        <v>81</v>
      </c>
      <c r="D60" s="61" t="s">
        <v>222</v>
      </c>
      <c r="E60" s="64">
        <v>62</v>
      </c>
      <c r="F60" s="62">
        <v>19690.550999999999</v>
      </c>
      <c r="G60" s="3" t="s">
        <v>25</v>
      </c>
      <c r="H60" s="63">
        <v>43243</v>
      </c>
      <c r="I60" s="62">
        <v>17881.72</v>
      </c>
      <c r="J60" s="8" t="s">
        <v>15</v>
      </c>
      <c r="K60" s="37" t="s">
        <v>30</v>
      </c>
      <c r="L60" s="9"/>
    </row>
    <row r="61" spans="1:12" ht="48" customHeight="1" x14ac:dyDescent="0.25">
      <c r="A61" s="2">
        <v>60</v>
      </c>
      <c r="B61" s="59">
        <v>77210000</v>
      </c>
      <c r="C61" s="60" t="s">
        <v>223</v>
      </c>
      <c r="D61" s="61" t="s">
        <v>224</v>
      </c>
      <c r="E61" s="64">
        <v>63</v>
      </c>
      <c r="F61" s="62">
        <v>13099.52</v>
      </c>
      <c r="G61" s="3" t="s">
        <v>25</v>
      </c>
      <c r="H61" s="63">
        <v>43243</v>
      </c>
      <c r="I61" s="62">
        <v>13099.52</v>
      </c>
      <c r="J61" s="8" t="s">
        <v>15</v>
      </c>
      <c r="K61" s="37" t="s">
        <v>93</v>
      </c>
      <c r="L61" s="9"/>
    </row>
    <row r="62" spans="1:12" ht="57" customHeight="1" x14ac:dyDescent="0.25">
      <c r="A62" s="2">
        <v>61</v>
      </c>
      <c r="B62" s="59">
        <v>77210000</v>
      </c>
      <c r="C62" s="60" t="s">
        <v>225</v>
      </c>
      <c r="D62" s="61" t="s">
        <v>226</v>
      </c>
      <c r="E62" s="64">
        <v>64</v>
      </c>
      <c r="F62" s="62">
        <v>67603.38</v>
      </c>
      <c r="G62" s="3" t="s">
        <v>25</v>
      </c>
      <c r="H62" s="63">
        <v>43243</v>
      </c>
      <c r="I62" s="62">
        <v>64457.02</v>
      </c>
      <c r="J62" s="8" t="s">
        <v>15</v>
      </c>
      <c r="K62" s="37" t="s">
        <v>30</v>
      </c>
      <c r="L62" s="9"/>
    </row>
    <row r="63" spans="1:12" s="10" customFormat="1" ht="44.25" customHeight="1" x14ac:dyDescent="0.25">
      <c r="A63" s="2">
        <v>62</v>
      </c>
      <c r="B63" s="59">
        <v>77210000</v>
      </c>
      <c r="C63" s="60" t="s">
        <v>227</v>
      </c>
      <c r="D63" s="61" t="s">
        <v>228</v>
      </c>
      <c r="E63" s="64">
        <v>65</v>
      </c>
      <c r="F63" s="62">
        <f>95336.7222-14540.992</f>
        <v>80795.730200000005</v>
      </c>
      <c r="G63" s="3" t="s">
        <v>25</v>
      </c>
      <c r="H63" s="63">
        <v>43243</v>
      </c>
      <c r="I63" s="62">
        <v>62550.01</v>
      </c>
      <c r="J63" s="8" t="s">
        <v>15</v>
      </c>
      <c r="K63" s="37" t="s">
        <v>30</v>
      </c>
      <c r="L63" s="9"/>
    </row>
    <row r="64" spans="1:12" s="10" customFormat="1" ht="44.25" customHeight="1" x14ac:dyDescent="0.25">
      <c r="A64" s="2">
        <v>63</v>
      </c>
      <c r="B64" s="59">
        <v>77210000</v>
      </c>
      <c r="C64" s="60" t="s">
        <v>84</v>
      </c>
      <c r="D64" s="61" t="s">
        <v>229</v>
      </c>
      <c r="E64" s="64">
        <v>66</v>
      </c>
      <c r="F64" s="62">
        <v>21473.212800000001</v>
      </c>
      <c r="G64" s="3" t="s">
        <v>25</v>
      </c>
      <c r="H64" s="63">
        <v>43243</v>
      </c>
      <c r="I64" s="62">
        <v>20925.189999999999</v>
      </c>
      <c r="J64" s="8" t="s">
        <v>15</v>
      </c>
      <c r="K64" s="37" t="s">
        <v>30</v>
      </c>
      <c r="L64" s="9"/>
    </row>
    <row r="65" spans="1:12" s="10" customFormat="1" ht="44.25" customHeight="1" x14ac:dyDescent="0.25">
      <c r="A65" s="2">
        <v>64</v>
      </c>
      <c r="B65" s="59">
        <v>77210000</v>
      </c>
      <c r="C65" s="60" t="s">
        <v>81</v>
      </c>
      <c r="D65" s="61" t="s">
        <v>230</v>
      </c>
      <c r="E65" s="64">
        <v>67</v>
      </c>
      <c r="F65" s="62">
        <v>17519.772000000001</v>
      </c>
      <c r="G65" s="3" t="s">
        <v>25</v>
      </c>
      <c r="H65" s="63">
        <v>43243</v>
      </c>
      <c r="I65" s="62">
        <v>15987.76</v>
      </c>
      <c r="J65" s="8" t="s">
        <v>15</v>
      </c>
      <c r="K65" s="37" t="s">
        <v>30</v>
      </c>
      <c r="L65" s="9"/>
    </row>
    <row r="66" spans="1:12" s="10" customFormat="1" ht="44.25" customHeight="1" x14ac:dyDescent="0.25">
      <c r="A66" s="2">
        <v>65</v>
      </c>
      <c r="B66" s="59">
        <v>34996300</v>
      </c>
      <c r="C66" s="60" t="s">
        <v>231</v>
      </c>
      <c r="D66" s="61" t="s">
        <v>232</v>
      </c>
      <c r="E66" s="64">
        <v>68</v>
      </c>
      <c r="F66" s="62">
        <v>3170</v>
      </c>
      <c r="G66" s="3" t="s">
        <v>14</v>
      </c>
      <c r="H66" s="63">
        <v>43244</v>
      </c>
      <c r="I66" s="62">
        <v>3170</v>
      </c>
      <c r="J66" s="8" t="s">
        <v>15</v>
      </c>
      <c r="K66" s="37" t="s">
        <v>16</v>
      </c>
      <c r="L66" s="9"/>
    </row>
    <row r="67" spans="1:12" s="10" customFormat="1" ht="34.5" customHeight="1" x14ac:dyDescent="0.25">
      <c r="A67" s="2">
        <v>66</v>
      </c>
      <c r="B67" s="59">
        <v>77210000</v>
      </c>
      <c r="C67" s="60" t="s">
        <v>233</v>
      </c>
      <c r="D67" s="61" t="s">
        <v>234</v>
      </c>
      <c r="E67" s="64">
        <v>69</v>
      </c>
      <c r="F67" s="62">
        <v>11489.98</v>
      </c>
      <c r="G67" s="3" t="s">
        <v>25</v>
      </c>
      <c r="H67" s="63">
        <v>43250</v>
      </c>
      <c r="I67" s="62">
        <v>11056.6</v>
      </c>
      <c r="J67" s="8" t="s">
        <v>15</v>
      </c>
      <c r="K67" s="37" t="s">
        <v>30</v>
      </c>
      <c r="L67" s="9"/>
    </row>
    <row r="68" spans="1:12" s="10" customFormat="1" ht="36.75" customHeight="1" x14ac:dyDescent="0.25">
      <c r="A68" s="2">
        <v>67</v>
      </c>
      <c r="B68" s="59">
        <v>77210000</v>
      </c>
      <c r="C68" s="60" t="s">
        <v>235</v>
      </c>
      <c r="D68" s="61" t="s">
        <v>236</v>
      </c>
      <c r="E68" s="64">
        <v>70</v>
      </c>
      <c r="F68" s="62">
        <v>84093.3</v>
      </c>
      <c r="G68" s="3" t="s">
        <v>25</v>
      </c>
      <c r="H68" s="63">
        <v>43250</v>
      </c>
      <c r="I68" s="62">
        <v>34093.300000000003</v>
      </c>
      <c r="J68" s="8" t="s">
        <v>15</v>
      </c>
      <c r="K68" s="37" t="s">
        <v>30</v>
      </c>
      <c r="L68" s="9"/>
    </row>
    <row r="69" spans="1:12" s="10" customFormat="1" ht="36.75" customHeight="1" x14ac:dyDescent="0.25">
      <c r="A69" s="2">
        <v>68</v>
      </c>
      <c r="B69" s="59">
        <v>44500000</v>
      </c>
      <c r="C69" s="60" t="s">
        <v>237</v>
      </c>
      <c r="D69" s="61" t="s">
        <v>238</v>
      </c>
      <c r="E69" s="64">
        <v>71</v>
      </c>
      <c r="F69" s="62">
        <v>5306.7</v>
      </c>
      <c r="G69" s="3" t="s">
        <v>25</v>
      </c>
      <c r="H69" s="63">
        <v>43250</v>
      </c>
      <c r="I69" s="62">
        <v>5306.7</v>
      </c>
      <c r="J69" s="8" t="s">
        <v>15</v>
      </c>
      <c r="K69" s="37" t="s">
        <v>93</v>
      </c>
      <c r="L69" s="9"/>
    </row>
    <row r="70" spans="1:12" s="10" customFormat="1" ht="49.5" customHeight="1" x14ac:dyDescent="0.25">
      <c r="A70" s="2">
        <v>69</v>
      </c>
      <c r="B70" s="59">
        <v>77210000</v>
      </c>
      <c r="C70" s="60" t="s">
        <v>239</v>
      </c>
      <c r="D70" s="61" t="s">
        <v>240</v>
      </c>
      <c r="E70" s="64">
        <v>72</v>
      </c>
      <c r="F70" s="62">
        <v>45783.460815999999</v>
      </c>
      <c r="G70" s="3" t="s">
        <v>25</v>
      </c>
      <c r="H70" s="63">
        <v>43251</v>
      </c>
      <c r="I70" s="62">
        <v>41383.82</v>
      </c>
      <c r="J70" s="8" t="s">
        <v>15</v>
      </c>
      <c r="K70" s="37" t="s">
        <v>30</v>
      </c>
      <c r="L70" s="9"/>
    </row>
    <row r="71" spans="1:12" s="10" customFormat="1" ht="38.25" customHeight="1" x14ac:dyDescent="0.25">
      <c r="A71" s="2">
        <v>70</v>
      </c>
      <c r="B71" s="59">
        <v>77210000</v>
      </c>
      <c r="C71" s="60" t="s">
        <v>241</v>
      </c>
      <c r="D71" s="61" t="s">
        <v>242</v>
      </c>
      <c r="E71" s="64">
        <v>73</v>
      </c>
      <c r="F71" s="62">
        <v>25796.265599999999</v>
      </c>
      <c r="G71" s="3" t="s">
        <v>25</v>
      </c>
      <c r="H71" s="63">
        <v>43257</v>
      </c>
      <c r="I71" s="62">
        <v>25480.55</v>
      </c>
      <c r="J71" s="8" t="s">
        <v>15</v>
      </c>
      <c r="K71" s="37" t="s">
        <v>30</v>
      </c>
      <c r="L71" s="9"/>
    </row>
    <row r="72" spans="1:12" s="10" customFormat="1" ht="33.75" customHeight="1" x14ac:dyDescent="0.25">
      <c r="A72" s="2">
        <v>71</v>
      </c>
      <c r="B72" s="59">
        <v>77210000</v>
      </c>
      <c r="C72" s="60" t="s">
        <v>243</v>
      </c>
      <c r="D72" s="61" t="s">
        <v>244</v>
      </c>
      <c r="E72" s="64">
        <v>74</v>
      </c>
      <c r="F72" s="62">
        <v>77496.391499999998</v>
      </c>
      <c r="G72" s="3" t="s">
        <v>25</v>
      </c>
      <c r="H72" s="63">
        <v>43257</v>
      </c>
      <c r="I72" s="62">
        <v>66141.179999999993</v>
      </c>
      <c r="J72" s="8" t="s">
        <v>15</v>
      </c>
      <c r="K72" s="37" t="s">
        <v>30</v>
      </c>
      <c r="L72" s="9"/>
    </row>
    <row r="73" spans="1:12" s="10" customFormat="1" ht="42" customHeight="1" x14ac:dyDescent="0.25">
      <c r="A73" s="2">
        <v>72</v>
      </c>
      <c r="B73" s="59">
        <v>77210000</v>
      </c>
      <c r="C73" s="60" t="s">
        <v>245</v>
      </c>
      <c r="D73" s="61" t="s">
        <v>246</v>
      </c>
      <c r="E73" s="64">
        <v>75</v>
      </c>
      <c r="F73" s="62">
        <v>43198.737399999998</v>
      </c>
      <c r="G73" s="3" t="s">
        <v>25</v>
      </c>
      <c r="H73" s="63">
        <v>43257</v>
      </c>
      <c r="I73" s="62">
        <v>32617.4</v>
      </c>
      <c r="J73" s="8" t="s">
        <v>15</v>
      </c>
      <c r="K73" s="37" t="s">
        <v>30</v>
      </c>
      <c r="L73" s="9"/>
    </row>
    <row r="74" spans="1:12" s="10" customFormat="1" ht="30.75" customHeight="1" x14ac:dyDescent="0.25">
      <c r="A74" s="2">
        <v>73</v>
      </c>
      <c r="B74" s="59">
        <v>77210000</v>
      </c>
      <c r="C74" s="60" t="s">
        <v>247</v>
      </c>
      <c r="D74" s="61" t="s">
        <v>248</v>
      </c>
      <c r="E74" s="64">
        <v>76</v>
      </c>
      <c r="F74" s="62">
        <v>32093.198</v>
      </c>
      <c r="G74" s="3" t="s">
        <v>25</v>
      </c>
      <c r="H74" s="63">
        <v>43257</v>
      </c>
      <c r="I74" s="62">
        <v>30527.279999999999</v>
      </c>
      <c r="J74" s="8" t="s">
        <v>15</v>
      </c>
      <c r="K74" s="37" t="s">
        <v>30</v>
      </c>
      <c r="L74" s="9"/>
    </row>
    <row r="75" spans="1:12" s="10" customFormat="1" ht="35.25" customHeight="1" x14ac:dyDescent="0.25">
      <c r="A75" s="2">
        <v>74</v>
      </c>
      <c r="B75" s="59">
        <v>77210000</v>
      </c>
      <c r="C75" s="60" t="s">
        <v>247</v>
      </c>
      <c r="D75" s="61" t="s">
        <v>249</v>
      </c>
      <c r="E75" s="64">
        <v>77</v>
      </c>
      <c r="F75" s="62">
        <v>56165.337</v>
      </c>
      <c r="G75" s="3" t="s">
        <v>25</v>
      </c>
      <c r="H75" s="63">
        <v>43257</v>
      </c>
      <c r="I75" s="62">
        <v>51751.82</v>
      </c>
      <c r="J75" s="8" t="s">
        <v>15</v>
      </c>
      <c r="K75" s="37" t="s">
        <v>30</v>
      </c>
      <c r="L75" s="9"/>
    </row>
    <row r="76" spans="1:12" s="10" customFormat="1" ht="39.75" customHeight="1" x14ac:dyDescent="0.25">
      <c r="A76" s="2">
        <v>75</v>
      </c>
      <c r="B76" s="59">
        <v>77210000</v>
      </c>
      <c r="C76" s="60" t="s">
        <v>250</v>
      </c>
      <c r="D76" s="61" t="s">
        <v>251</v>
      </c>
      <c r="E76" s="64">
        <v>78</v>
      </c>
      <c r="F76" s="62">
        <v>74898.053599999999</v>
      </c>
      <c r="G76" s="3" t="s">
        <v>25</v>
      </c>
      <c r="H76" s="63">
        <v>43257</v>
      </c>
      <c r="I76" s="62">
        <v>74898.053599999999</v>
      </c>
      <c r="J76" s="8" t="s">
        <v>15</v>
      </c>
      <c r="K76" s="37" t="s">
        <v>30</v>
      </c>
      <c r="L76" s="9"/>
    </row>
    <row r="77" spans="1:12" s="10" customFormat="1" ht="27.75" customHeight="1" x14ac:dyDescent="0.25">
      <c r="A77" s="2">
        <v>76</v>
      </c>
      <c r="B77" s="59">
        <v>77210000</v>
      </c>
      <c r="C77" s="60" t="s">
        <v>252</v>
      </c>
      <c r="D77" s="61" t="s">
        <v>253</v>
      </c>
      <c r="E77" s="64">
        <v>79</v>
      </c>
      <c r="F77" s="62">
        <v>25484.083200000001</v>
      </c>
      <c r="G77" s="3" t="s">
        <v>25</v>
      </c>
      <c r="H77" s="63">
        <v>43263</v>
      </c>
      <c r="I77" s="62">
        <v>25437.49</v>
      </c>
      <c r="J77" s="8" t="s">
        <v>15</v>
      </c>
      <c r="K77" s="37" t="s">
        <v>30</v>
      </c>
      <c r="L77" s="9"/>
    </row>
    <row r="78" spans="1:12" s="10" customFormat="1" ht="36.75" customHeight="1" x14ac:dyDescent="0.25">
      <c r="A78" s="2">
        <v>77</v>
      </c>
      <c r="B78" s="59">
        <v>77210000</v>
      </c>
      <c r="C78" s="60" t="s">
        <v>247</v>
      </c>
      <c r="D78" s="61" t="s">
        <v>254</v>
      </c>
      <c r="E78" s="64">
        <v>80</v>
      </c>
      <c r="F78" s="62">
        <v>109012.1928</v>
      </c>
      <c r="G78" s="3" t="s">
        <v>25</v>
      </c>
      <c r="H78" s="63">
        <v>43263</v>
      </c>
      <c r="I78" s="62">
        <v>50161.66</v>
      </c>
      <c r="J78" s="8" t="s">
        <v>15</v>
      </c>
      <c r="K78" s="37" t="s">
        <v>30</v>
      </c>
      <c r="L78" s="9"/>
    </row>
    <row r="79" spans="1:12" s="10" customFormat="1" ht="42" customHeight="1" x14ac:dyDescent="0.25">
      <c r="A79" s="2">
        <v>78</v>
      </c>
      <c r="B79" s="59">
        <v>77210000</v>
      </c>
      <c r="C79" s="60" t="s">
        <v>255</v>
      </c>
      <c r="D79" s="61" t="s">
        <v>256</v>
      </c>
      <c r="E79" s="64">
        <v>81</v>
      </c>
      <c r="F79" s="62">
        <v>28000</v>
      </c>
      <c r="G79" s="3" t="s">
        <v>25</v>
      </c>
      <c r="H79" s="63">
        <v>43263</v>
      </c>
      <c r="I79" s="62">
        <v>28000</v>
      </c>
      <c r="J79" s="8" t="s">
        <v>15</v>
      </c>
      <c r="K79" s="37" t="s">
        <v>30</v>
      </c>
      <c r="L79" s="9"/>
    </row>
    <row r="80" spans="1:12" s="10" customFormat="1" ht="42" customHeight="1" x14ac:dyDescent="0.25">
      <c r="A80" s="2">
        <v>79</v>
      </c>
      <c r="B80" s="59">
        <v>77210000</v>
      </c>
      <c r="C80" s="60" t="s">
        <v>255</v>
      </c>
      <c r="D80" s="61" t="s">
        <v>257</v>
      </c>
      <c r="E80" s="64">
        <v>82</v>
      </c>
      <c r="F80" s="62">
        <v>8099.45</v>
      </c>
      <c r="G80" s="3" t="s">
        <v>25</v>
      </c>
      <c r="H80" s="63">
        <v>43263</v>
      </c>
      <c r="I80" s="62">
        <v>8099.45</v>
      </c>
      <c r="J80" s="8" t="s">
        <v>15</v>
      </c>
      <c r="K80" s="37" t="s">
        <v>30</v>
      </c>
      <c r="L80" s="9"/>
    </row>
    <row r="81" spans="1:12" s="10" customFormat="1" ht="42" customHeight="1" x14ac:dyDescent="0.25">
      <c r="A81" s="2">
        <v>80</v>
      </c>
      <c r="B81" s="59">
        <v>77210000</v>
      </c>
      <c r="C81" s="60" t="s">
        <v>258</v>
      </c>
      <c r="D81" s="61" t="s">
        <v>719</v>
      </c>
      <c r="E81" s="64">
        <v>83</v>
      </c>
      <c r="F81" s="62">
        <v>20343.5</v>
      </c>
      <c r="G81" s="3" t="s">
        <v>25</v>
      </c>
      <c r="H81" s="63">
        <v>43263</v>
      </c>
      <c r="I81" s="62">
        <v>20343.5</v>
      </c>
      <c r="J81" s="8" t="s">
        <v>15</v>
      </c>
      <c r="K81" s="37" t="s">
        <v>30</v>
      </c>
      <c r="L81" s="9"/>
    </row>
    <row r="82" spans="1:12" s="10" customFormat="1" ht="42" customHeight="1" x14ac:dyDescent="0.25">
      <c r="A82" s="2">
        <v>81</v>
      </c>
      <c r="B82" s="59">
        <v>77210000</v>
      </c>
      <c r="C82" s="60" t="s">
        <v>258</v>
      </c>
      <c r="D82" s="61" t="s">
        <v>259</v>
      </c>
      <c r="E82" s="64">
        <v>84</v>
      </c>
      <c r="F82" s="62">
        <v>29400</v>
      </c>
      <c r="G82" s="3" t="s">
        <v>25</v>
      </c>
      <c r="H82" s="63">
        <v>43263</v>
      </c>
      <c r="I82" s="62">
        <v>29400</v>
      </c>
      <c r="J82" s="8" t="s">
        <v>15</v>
      </c>
      <c r="K82" s="37" t="s">
        <v>30</v>
      </c>
      <c r="L82" s="9"/>
    </row>
    <row r="83" spans="1:12" s="10" customFormat="1" ht="42" customHeight="1" x14ac:dyDescent="0.25">
      <c r="A83" s="2">
        <v>82</v>
      </c>
      <c r="B83" s="59">
        <v>77210000</v>
      </c>
      <c r="C83" s="60" t="s">
        <v>260</v>
      </c>
      <c r="D83" s="61" t="s">
        <v>261</v>
      </c>
      <c r="E83" s="64">
        <v>85</v>
      </c>
      <c r="F83" s="62">
        <v>50735.7</v>
      </c>
      <c r="G83" s="3" t="s">
        <v>25</v>
      </c>
      <c r="H83" s="63">
        <v>43265</v>
      </c>
      <c r="I83" s="62">
        <f>19046.27+17239.18+14392.55</f>
        <v>50678</v>
      </c>
      <c r="J83" s="8" t="s">
        <v>15</v>
      </c>
      <c r="K83" s="37" t="s">
        <v>93</v>
      </c>
      <c r="L83" s="9"/>
    </row>
    <row r="84" spans="1:12" s="10" customFormat="1" ht="42" customHeight="1" x14ac:dyDescent="0.25">
      <c r="A84" s="2">
        <v>83</v>
      </c>
      <c r="B84" s="59">
        <v>77210000</v>
      </c>
      <c r="C84" s="60" t="s">
        <v>260</v>
      </c>
      <c r="D84" s="61" t="s">
        <v>262</v>
      </c>
      <c r="E84" s="64">
        <v>86</v>
      </c>
      <c r="F84" s="62">
        <v>24893.4</v>
      </c>
      <c r="G84" s="3" t="s">
        <v>25</v>
      </c>
      <c r="H84" s="63">
        <v>43265</v>
      </c>
      <c r="I84" s="62">
        <v>24504.43</v>
      </c>
      <c r="J84" s="8" t="s">
        <v>15</v>
      </c>
      <c r="K84" s="37" t="s">
        <v>93</v>
      </c>
      <c r="L84" s="9"/>
    </row>
    <row r="85" spans="1:12" s="10" customFormat="1" ht="42" customHeight="1" x14ac:dyDescent="0.25">
      <c r="A85" s="2">
        <v>84</v>
      </c>
      <c r="B85" s="59">
        <v>35110000</v>
      </c>
      <c r="C85" s="60" t="s">
        <v>263</v>
      </c>
      <c r="D85" s="61" t="s">
        <v>264</v>
      </c>
      <c r="E85" s="64">
        <v>87</v>
      </c>
      <c r="F85" s="62">
        <v>38780.699999999997</v>
      </c>
      <c r="G85" s="3" t="s">
        <v>25</v>
      </c>
      <c r="H85" s="63">
        <v>43269</v>
      </c>
      <c r="I85" s="62">
        <v>38780.699999999997</v>
      </c>
      <c r="J85" s="8" t="s">
        <v>15</v>
      </c>
      <c r="K85" s="37" t="s">
        <v>93</v>
      </c>
      <c r="L85" s="9"/>
    </row>
    <row r="86" spans="1:12" s="10" customFormat="1" ht="42" customHeight="1" x14ac:dyDescent="0.25">
      <c r="A86" s="2">
        <v>85</v>
      </c>
      <c r="B86" s="59">
        <v>77210000</v>
      </c>
      <c r="C86" s="60" t="s">
        <v>260</v>
      </c>
      <c r="D86" s="61" t="s">
        <v>265</v>
      </c>
      <c r="E86" s="64">
        <v>88</v>
      </c>
      <c r="F86" s="62">
        <v>93201.942999999999</v>
      </c>
      <c r="G86" s="3" t="s">
        <v>25</v>
      </c>
      <c r="H86" s="63">
        <v>43270</v>
      </c>
      <c r="I86" s="62">
        <v>83426.77</v>
      </c>
      <c r="J86" s="8" t="s">
        <v>15</v>
      </c>
      <c r="K86" s="37" t="s">
        <v>30</v>
      </c>
      <c r="L86" s="9"/>
    </row>
    <row r="87" spans="1:12" s="10" customFormat="1" ht="42" customHeight="1" x14ac:dyDescent="0.25">
      <c r="A87" s="2">
        <v>86</v>
      </c>
      <c r="B87" s="59">
        <v>77210000</v>
      </c>
      <c r="C87" s="60" t="s">
        <v>255</v>
      </c>
      <c r="D87" s="61" t="s">
        <v>266</v>
      </c>
      <c r="E87" s="64">
        <v>89</v>
      </c>
      <c r="F87" s="62">
        <v>9799.9</v>
      </c>
      <c r="G87" s="3" t="s">
        <v>25</v>
      </c>
      <c r="H87" s="63">
        <v>43270</v>
      </c>
      <c r="I87" s="62">
        <v>9799.9</v>
      </c>
      <c r="J87" s="8" t="s">
        <v>15</v>
      </c>
      <c r="K87" s="37" t="s">
        <v>30</v>
      </c>
      <c r="L87" s="9"/>
    </row>
    <row r="88" spans="1:12" s="10" customFormat="1" ht="42.75" customHeight="1" x14ac:dyDescent="0.25">
      <c r="A88" s="2">
        <v>87</v>
      </c>
      <c r="B88" s="59">
        <v>77210000</v>
      </c>
      <c r="C88" s="60" t="s">
        <v>267</v>
      </c>
      <c r="D88" s="61" t="s">
        <v>268</v>
      </c>
      <c r="E88" s="64">
        <v>90</v>
      </c>
      <c r="F88" s="62">
        <v>116793.1464</v>
      </c>
      <c r="G88" s="3" t="s">
        <v>25</v>
      </c>
      <c r="H88" s="63">
        <v>43272</v>
      </c>
      <c r="I88" s="62">
        <v>1358.07</v>
      </c>
      <c r="J88" s="8" t="s">
        <v>15</v>
      </c>
      <c r="K88" s="37" t="s">
        <v>30</v>
      </c>
      <c r="L88" s="9"/>
    </row>
    <row r="89" spans="1:12" s="10" customFormat="1" ht="51.75" customHeight="1" x14ac:dyDescent="0.25">
      <c r="A89" s="2">
        <v>88</v>
      </c>
      <c r="B89" s="59">
        <v>77210000</v>
      </c>
      <c r="C89" s="60" t="s">
        <v>269</v>
      </c>
      <c r="D89" s="61" t="s">
        <v>270</v>
      </c>
      <c r="E89" s="64">
        <v>91</v>
      </c>
      <c r="F89" s="62">
        <v>13498.68</v>
      </c>
      <c r="G89" s="3" t="s">
        <v>25</v>
      </c>
      <c r="H89" s="63">
        <v>43272</v>
      </c>
      <c r="I89" s="62">
        <v>13498.68</v>
      </c>
      <c r="J89" s="8" t="s">
        <v>15</v>
      </c>
      <c r="K89" s="37" t="s">
        <v>30</v>
      </c>
      <c r="L89" s="9"/>
    </row>
    <row r="90" spans="1:12" s="10" customFormat="1" ht="51.75" customHeight="1" x14ac:dyDescent="0.25">
      <c r="A90" s="2">
        <v>89</v>
      </c>
      <c r="B90" s="59">
        <v>77210000</v>
      </c>
      <c r="C90" s="60" t="s">
        <v>271</v>
      </c>
      <c r="D90" s="61" t="s">
        <v>272</v>
      </c>
      <c r="E90" s="64">
        <v>92</v>
      </c>
      <c r="F90" s="62">
        <v>3490.2238000000002</v>
      </c>
      <c r="G90" s="3" t="s">
        <v>25</v>
      </c>
      <c r="H90" s="63">
        <v>43272</v>
      </c>
      <c r="I90" s="62">
        <v>3490.2238000000002</v>
      </c>
      <c r="J90" s="8" t="s">
        <v>15</v>
      </c>
      <c r="K90" s="37" t="s">
        <v>30</v>
      </c>
      <c r="L90" s="9"/>
    </row>
    <row r="91" spans="1:12" s="10" customFormat="1" ht="51.75" customHeight="1" x14ac:dyDescent="0.25">
      <c r="A91" s="2">
        <v>90</v>
      </c>
      <c r="B91" s="59">
        <v>77210000</v>
      </c>
      <c r="C91" s="60" t="s">
        <v>273</v>
      </c>
      <c r="D91" s="61" t="s">
        <v>274</v>
      </c>
      <c r="E91" s="64">
        <v>93</v>
      </c>
      <c r="F91" s="62">
        <v>9699.1200000000008</v>
      </c>
      <c r="G91" s="3" t="s">
        <v>25</v>
      </c>
      <c r="H91" s="63">
        <v>43272</v>
      </c>
      <c r="I91" s="62">
        <v>9699.1200000000008</v>
      </c>
      <c r="J91" s="8" t="s">
        <v>15</v>
      </c>
      <c r="K91" s="37" t="s">
        <v>30</v>
      </c>
      <c r="L91" s="9"/>
    </row>
    <row r="92" spans="1:12" s="10" customFormat="1" ht="51.75" customHeight="1" x14ac:dyDescent="0.25">
      <c r="A92" s="2">
        <v>91</v>
      </c>
      <c r="B92" s="59">
        <v>77210000</v>
      </c>
      <c r="C92" s="60" t="s">
        <v>275</v>
      </c>
      <c r="D92" s="61" t="s">
        <v>276</v>
      </c>
      <c r="E92" s="64">
        <v>94</v>
      </c>
      <c r="F92" s="62">
        <v>12997.4</v>
      </c>
      <c r="G92" s="3" t="s">
        <v>25</v>
      </c>
      <c r="H92" s="63">
        <v>43272</v>
      </c>
      <c r="I92" s="62">
        <v>12997.4</v>
      </c>
      <c r="J92" s="8" t="s">
        <v>15</v>
      </c>
      <c r="K92" s="37" t="s">
        <v>30</v>
      </c>
      <c r="L92" s="9"/>
    </row>
    <row r="93" spans="1:12" s="10" customFormat="1" ht="37.5" customHeight="1" x14ac:dyDescent="0.25">
      <c r="A93" s="2">
        <v>92</v>
      </c>
      <c r="B93" s="59">
        <v>77210000</v>
      </c>
      <c r="C93" s="60" t="s">
        <v>275</v>
      </c>
      <c r="D93" s="61" t="s">
        <v>720</v>
      </c>
      <c r="E93" s="64">
        <v>95</v>
      </c>
      <c r="F93" s="62">
        <v>13113.8</v>
      </c>
      <c r="G93" s="3" t="s">
        <v>25</v>
      </c>
      <c r="H93" s="63">
        <v>43272</v>
      </c>
      <c r="I93" s="62">
        <v>13113.8</v>
      </c>
      <c r="J93" s="8" t="s">
        <v>15</v>
      </c>
      <c r="K93" s="37" t="s">
        <v>30</v>
      </c>
      <c r="L93" s="9"/>
    </row>
    <row r="94" spans="1:12" s="10" customFormat="1" ht="36.75" customHeight="1" x14ac:dyDescent="0.25">
      <c r="A94" s="2">
        <v>93</v>
      </c>
      <c r="B94" s="59">
        <v>77210000</v>
      </c>
      <c r="C94" s="60" t="s">
        <v>260</v>
      </c>
      <c r="D94" s="61" t="s">
        <v>277</v>
      </c>
      <c r="E94" s="64">
        <v>96</v>
      </c>
      <c r="F94" s="62">
        <v>0</v>
      </c>
      <c r="G94" s="3" t="s">
        <v>25</v>
      </c>
      <c r="H94" s="63">
        <v>43273</v>
      </c>
      <c r="I94" s="62">
        <v>0</v>
      </c>
      <c r="J94" s="8" t="s">
        <v>15</v>
      </c>
      <c r="K94" s="37" t="s">
        <v>93</v>
      </c>
      <c r="L94" s="9"/>
    </row>
    <row r="95" spans="1:12" s="10" customFormat="1" ht="48" customHeight="1" x14ac:dyDescent="0.25">
      <c r="A95" s="2">
        <v>94</v>
      </c>
      <c r="B95" s="59">
        <v>77210000</v>
      </c>
      <c r="C95" s="60" t="s">
        <v>278</v>
      </c>
      <c r="D95" s="61" t="s">
        <v>279</v>
      </c>
      <c r="E95" s="64">
        <v>97</v>
      </c>
      <c r="F95" s="62">
        <v>34299</v>
      </c>
      <c r="G95" s="3" t="s">
        <v>25</v>
      </c>
      <c r="H95" s="63">
        <v>43273</v>
      </c>
      <c r="I95" s="62">
        <v>34299</v>
      </c>
      <c r="J95" s="8" t="s">
        <v>15</v>
      </c>
      <c r="K95" s="37" t="s">
        <v>30</v>
      </c>
      <c r="L95" s="9"/>
    </row>
    <row r="96" spans="1:12" s="10" customFormat="1" ht="48" customHeight="1" x14ac:dyDescent="0.25">
      <c r="A96" s="2">
        <v>95</v>
      </c>
      <c r="B96" s="59">
        <v>77210000</v>
      </c>
      <c r="C96" s="60" t="s">
        <v>280</v>
      </c>
      <c r="D96" s="61" t="s">
        <v>281</v>
      </c>
      <c r="E96" s="64">
        <v>98</v>
      </c>
      <c r="F96" s="62">
        <v>11599.6</v>
      </c>
      <c r="G96" s="3" t="s">
        <v>25</v>
      </c>
      <c r="H96" s="63">
        <v>43273</v>
      </c>
      <c r="I96" s="62">
        <v>11599.6</v>
      </c>
      <c r="J96" s="8" t="s">
        <v>15</v>
      </c>
      <c r="K96" s="37" t="s">
        <v>30</v>
      </c>
      <c r="L96" s="9"/>
    </row>
    <row r="97" spans="1:19" s="10" customFormat="1" ht="48" customHeight="1" x14ac:dyDescent="0.25">
      <c r="A97" s="2">
        <v>96</v>
      </c>
      <c r="B97" s="59">
        <v>77210000</v>
      </c>
      <c r="C97" s="60" t="s">
        <v>282</v>
      </c>
      <c r="D97" s="61" t="s">
        <v>283</v>
      </c>
      <c r="E97" s="64">
        <v>99</v>
      </c>
      <c r="F97" s="62">
        <v>38497.750200000002</v>
      </c>
      <c r="G97" s="3" t="s">
        <v>25</v>
      </c>
      <c r="H97" s="63">
        <v>43277</v>
      </c>
      <c r="I97" s="62">
        <v>32071.08</v>
      </c>
      <c r="J97" s="8" t="s">
        <v>15</v>
      </c>
      <c r="K97" s="37" t="s">
        <v>30</v>
      </c>
      <c r="L97" s="9"/>
    </row>
    <row r="98" spans="1:19" s="10" customFormat="1" ht="48" customHeight="1" x14ac:dyDescent="0.25">
      <c r="A98" s="2">
        <v>97</v>
      </c>
      <c r="B98" s="59">
        <v>77230000</v>
      </c>
      <c r="C98" s="60" t="s">
        <v>284</v>
      </c>
      <c r="D98" s="61" t="s">
        <v>285</v>
      </c>
      <c r="E98" s="64">
        <v>100</v>
      </c>
      <c r="F98" s="62">
        <v>22200</v>
      </c>
      <c r="G98" s="3" t="s">
        <v>25</v>
      </c>
      <c r="H98" s="63">
        <v>43277</v>
      </c>
      <c r="I98" s="62">
        <v>19264</v>
      </c>
      <c r="J98" s="8" t="s">
        <v>15</v>
      </c>
      <c r="K98" s="37" t="s">
        <v>93</v>
      </c>
      <c r="L98" s="9"/>
    </row>
    <row r="99" spans="1:19" s="10" customFormat="1" ht="46.5" customHeight="1" x14ac:dyDescent="0.25">
      <c r="A99" s="2">
        <v>98</v>
      </c>
      <c r="B99" s="59">
        <v>77210000</v>
      </c>
      <c r="C99" s="60" t="s">
        <v>286</v>
      </c>
      <c r="D99" s="61" t="s">
        <v>287</v>
      </c>
      <c r="E99" s="64">
        <v>101</v>
      </c>
      <c r="F99" s="62">
        <v>14198.99</v>
      </c>
      <c r="G99" s="3" t="s">
        <v>25</v>
      </c>
      <c r="H99" s="63">
        <v>43277</v>
      </c>
      <c r="I99" s="62">
        <v>13300.14</v>
      </c>
      <c r="J99" s="8" t="s">
        <v>15</v>
      </c>
      <c r="K99" s="37" t="s">
        <v>93</v>
      </c>
      <c r="L99" s="9"/>
    </row>
    <row r="100" spans="1:19" s="10" customFormat="1" ht="42.75" customHeight="1" x14ac:dyDescent="0.25">
      <c r="A100" s="2">
        <v>99</v>
      </c>
      <c r="B100" s="59">
        <v>63100000</v>
      </c>
      <c r="C100" s="60" t="s">
        <v>288</v>
      </c>
      <c r="D100" s="61" t="s">
        <v>289</v>
      </c>
      <c r="E100" s="64">
        <v>102</v>
      </c>
      <c r="F100" s="62">
        <v>4299.6264000000001</v>
      </c>
      <c r="G100" s="3" t="s">
        <v>25</v>
      </c>
      <c r="H100" s="63">
        <v>43278</v>
      </c>
      <c r="I100" s="62">
        <v>4278.2299999999996</v>
      </c>
      <c r="J100" s="8" t="s">
        <v>15</v>
      </c>
      <c r="K100" s="37" t="s">
        <v>30</v>
      </c>
      <c r="L100" s="9"/>
    </row>
    <row r="101" spans="1:19" s="10" customFormat="1" ht="42.75" customHeight="1" x14ac:dyDescent="0.25">
      <c r="A101" s="2">
        <v>100</v>
      </c>
      <c r="B101" s="59">
        <v>77210000</v>
      </c>
      <c r="C101" s="60" t="s">
        <v>290</v>
      </c>
      <c r="D101" s="61" t="s">
        <v>291</v>
      </c>
      <c r="E101" s="64">
        <v>103</v>
      </c>
      <c r="F101" s="62">
        <v>0</v>
      </c>
      <c r="G101" s="3" t="s">
        <v>25</v>
      </c>
      <c r="H101" s="63">
        <v>43280</v>
      </c>
      <c r="I101" s="62">
        <v>0</v>
      </c>
      <c r="J101" s="8" t="s">
        <v>15</v>
      </c>
      <c r="K101" s="37" t="s">
        <v>30</v>
      </c>
      <c r="L101" s="9"/>
    </row>
    <row r="102" spans="1:19" s="48" customFormat="1" ht="63" customHeight="1" x14ac:dyDescent="0.25">
      <c r="A102" s="2">
        <v>101</v>
      </c>
      <c r="B102" s="59" t="s">
        <v>88</v>
      </c>
      <c r="C102" s="60" t="s">
        <v>292</v>
      </c>
      <c r="D102" s="61" t="s">
        <v>293</v>
      </c>
      <c r="E102" s="64">
        <v>104</v>
      </c>
      <c r="F102" s="62">
        <v>70777.939199999993</v>
      </c>
      <c r="G102" s="3" t="s">
        <v>25</v>
      </c>
      <c r="H102" s="63">
        <v>43280</v>
      </c>
      <c r="I102" s="62">
        <v>38892.04</v>
      </c>
      <c r="J102" s="8" t="s">
        <v>15</v>
      </c>
      <c r="K102" s="37" t="s">
        <v>30</v>
      </c>
      <c r="L102" s="51"/>
      <c r="M102" s="21"/>
      <c r="N102" s="21"/>
      <c r="O102" s="52"/>
      <c r="P102" s="53"/>
      <c r="Q102" s="47"/>
      <c r="R102" s="47"/>
      <c r="S102" s="47"/>
    </row>
    <row r="103" spans="1:19" s="48" customFormat="1" ht="63" customHeight="1" x14ac:dyDescent="0.25">
      <c r="A103" s="2">
        <v>102</v>
      </c>
      <c r="B103" s="59" t="s">
        <v>88</v>
      </c>
      <c r="C103" s="60" t="s">
        <v>442</v>
      </c>
      <c r="D103" s="61" t="s">
        <v>443</v>
      </c>
      <c r="E103" s="64">
        <v>105</v>
      </c>
      <c r="F103" s="62">
        <v>6399.9</v>
      </c>
      <c r="G103" s="3" t="s">
        <v>25</v>
      </c>
      <c r="H103" s="63">
        <v>43280</v>
      </c>
      <c r="I103" s="62">
        <v>6273</v>
      </c>
      <c r="J103" s="8" t="s">
        <v>15</v>
      </c>
      <c r="K103" s="37" t="s">
        <v>93</v>
      </c>
      <c r="L103" s="51"/>
      <c r="M103" s="21"/>
      <c r="N103" s="21"/>
      <c r="O103" s="52"/>
      <c r="P103" s="53"/>
      <c r="Q103" s="47"/>
      <c r="R103" s="47"/>
      <c r="S103" s="47"/>
    </row>
    <row r="104" spans="1:19" s="48" customFormat="1" ht="63" customHeight="1" x14ac:dyDescent="0.25">
      <c r="A104" s="2">
        <v>103</v>
      </c>
      <c r="B104" s="59" t="s">
        <v>88</v>
      </c>
      <c r="C104" s="60" t="s">
        <v>444</v>
      </c>
      <c r="D104" s="61" t="s">
        <v>445</v>
      </c>
      <c r="E104" s="64">
        <v>106</v>
      </c>
      <c r="F104" s="62">
        <v>5146</v>
      </c>
      <c r="G104" s="3" t="s">
        <v>25</v>
      </c>
      <c r="H104" s="63">
        <v>43280</v>
      </c>
      <c r="I104" s="62">
        <v>5146</v>
      </c>
      <c r="J104" s="8" t="s">
        <v>15</v>
      </c>
      <c r="K104" s="37" t="s">
        <v>30</v>
      </c>
      <c r="L104" s="51"/>
      <c r="M104" s="21"/>
      <c r="N104" s="21"/>
      <c r="O104" s="54"/>
      <c r="P104" s="53"/>
      <c r="Q104" s="47"/>
      <c r="R104" s="47"/>
      <c r="S104" s="47"/>
    </row>
    <row r="105" spans="1:19" s="48" customFormat="1" ht="63" customHeight="1" x14ac:dyDescent="0.25">
      <c r="A105" s="2">
        <v>104</v>
      </c>
      <c r="B105" s="59" t="s">
        <v>446</v>
      </c>
      <c r="C105" s="60" t="s">
        <v>447</v>
      </c>
      <c r="D105" s="61" t="s">
        <v>448</v>
      </c>
      <c r="E105" s="64">
        <v>107</v>
      </c>
      <c r="F105" s="62">
        <v>698</v>
      </c>
      <c r="G105" s="3" t="s">
        <v>14</v>
      </c>
      <c r="H105" s="63">
        <v>43280</v>
      </c>
      <c r="I105" s="62">
        <v>698</v>
      </c>
      <c r="J105" s="8" t="s">
        <v>15</v>
      </c>
      <c r="K105" s="37" t="s">
        <v>16</v>
      </c>
      <c r="L105" s="51"/>
      <c r="M105" s="21"/>
      <c r="N105" s="21"/>
      <c r="O105" s="52"/>
      <c r="P105" s="53"/>
      <c r="Q105" s="47"/>
      <c r="R105" s="47"/>
      <c r="S105" s="47"/>
    </row>
    <row r="106" spans="1:19" s="48" customFormat="1" ht="63" customHeight="1" x14ac:dyDescent="0.25">
      <c r="A106" s="2">
        <v>105</v>
      </c>
      <c r="B106" s="59" t="s">
        <v>88</v>
      </c>
      <c r="C106" s="60" t="s">
        <v>449</v>
      </c>
      <c r="D106" s="61" t="s">
        <v>450</v>
      </c>
      <c r="E106" s="64">
        <v>108</v>
      </c>
      <c r="F106" s="62">
        <v>18900</v>
      </c>
      <c r="G106" s="3" t="s">
        <v>25</v>
      </c>
      <c r="H106" s="63">
        <v>43284</v>
      </c>
      <c r="I106" s="62">
        <v>18900</v>
      </c>
      <c r="J106" s="8" t="s">
        <v>15</v>
      </c>
      <c r="K106" s="37" t="s">
        <v>93</v>
      </c>
      <c r="L106" s="51"/>
      <c r="M106" s="21"/>
      <c r="N106" s="21"/>
      <c r="O106" s="54"/>
      <c r="P106" s="53"/>
      <c r="Q106" s="47"/>
      <c r="R106" s="47"/>
      <c r="S106" s="47"/>
    </row>
    <row r="107" spans="1:19" s="48" customFormat="1" ht="63" customHeight="1" x14ac:dyDescent="0.25">
      <c r="A107" s="2">
        <v>106</v>
      </c>
      <c r="B107" s="59" t="s">
        <v>451</v>
      </c>
      <c r="C107" s="60" t="s">
        <v>452</v>
      </c>
      <c r="D107" s="61" t="s">
        <v>453</v>
      </c>
      <c r="E107" s="64">
        <v>109</v>
      </c>
      <c r="F107" s="62">
        <v>500</v>
      </c>
      <c r="G107" s="3" t="s">
        <v>25</v>
      </c>
      <c r="H107" s="63">
        <v>43286</v>
      </c>
      <c r="I107" s="62">
        <v>500</v>
      </c>
      <c r="J107" s="8" t="s">
        <v>15</v>
      </c>
      <c r="K107" s="37" t="s">
        <v>30</v>
      </c>
      <c r="L107" s="51"/>
      <c r="M107" s="21"/>
      <c r="N107" s="21"/>
      <c r="O107" s="54"/>
      <c r="P107" s="53"/>
      <c r="Q107" s="47"/>
      <c r="R107" s="47"/>
      <c r="S107" s="47"/>
    </row>
    <row r="108" spans="1:19" s="48" customFormat="1" ht="63" customHeight="1" x14ac:dyDescent="0.25">
      <c r="A108" s="2">
        <v>107</v>
      </c>
      <c r="B108" s="59" t="s">
        <v>451</v>
      </c>
      <c r="C108" s="60" t="s">
        <v>452</v>
      </c>
      <c r="D108" s="61" t="s">
        <v>454</v>
      </c>
      <c r="E108" s="64">
        <v>110</v>
      </c>
      <c r="F108" s="62">
        <v>495</v>
      </c>
      <c r="G108" s="3" t="s">
        <v>25</v>
      </c>
      <c r="H108" s="63">
        <v>43286</v>
      </c>
      <c r="I108" s="62">
        <v>495</v>
      </c>
      <c r="J108" s="8" t="s">
        <v>15</v>
      </c>
      <c r="K108" s="37" t="s">
        <v>30</v>
      </c>
      <c r="L108" s="51"/>
      <c r="M108" s="21"/>
      <c r="N108" s="21"/>
      <c r="O108" s="54"/>
      <c r="P108" s="53"/>
      <c r="Q108" s="47"/>
      <c r="R108" s="47"/>
      <c r="S108" s="47"/>
    </row>
    <row r="109" spans="1:19" s="48" customFormat="1" ht="63" customHeight="1" x14ac:dyDescent="0.25">
      <c r="A109" s="2">
        <v>108</v>
      </c>
      <c r="B109" s="59" t="s">
        <v>451</v>
      </c>
      <c r="C109" s="60" t="s">
        <v>455</v>
      </c>
      <c r="D109" s="61" t="s">
        <v>456</v>
      </c>
      <c r="E109" s="64">
        <v>111</v>
      </c>
      <c r="F109" s="62">
        <v>7894.1121999999996</v>
      </c>
      <c r="G109" s="3" t="s">
        <v>25</v>
      </c>
      <c r="H109" s="63">
        <v>43286</v>
      </c>
      <c r="I109" s="62">
        <v>7894.1121999999996</v>
      </c>
      <c r="J109" s="8" t="s">
        <v>15</v>
      </c>
      <c r="K109" s="37" t="s">
        <v>30</v>
      </c>
      <c r="L109" s="51"/>
      <c r="M109" s="21"/>
      <c r="N109" s="21"/>
      <c r="O109" s="52"/>
      <c r="P109" s="53"/>
      <c r="Q109" s="47"/>
      <c r="R109" s="47"/>
      <c r="S109" s="47"/>
    </row>
    <row r="110" spans="1:19" s="48" customFormat="1" ht="63" customHeight="1" x14ac:dyDescent="0.25">
      <c r="A110" s="2">
        <v>109</v>
      </c>
      <c r="B110" s="59" t="s">
        <v>88</v>
      </c>
      <c r="C110" s="60" t="s">
        <v>457</v>
      </c>
      <c r="D110" s="61" t="s">
        <v>458</v>
      </c>
      <c r="E110" s="64">
        <v>112</v>
      </c>
      <c r="F110" s="62">
        <v>11506.28</v>
      </c>
      <c r="G110" s="3" t="s">
        <v>25</v>
      </c>
      <c r="H110" s="63">
        <v>43287</v>
      </c>
      <c r="I110" s="62">
        <v>11506.28</v>
      </c>
      <c r="J110" s="8" t="s">
        <v>15</v>
      </c>
      <c r="K110" s="37" t="s">
        <v>30</v>
      </c>
      <c r="L110" s="51"/>
      <c r="M110" s="21"/>
      <c r="N110" s="21"/>
      <c r="O110" s="52"/>
      <c r="P110" s="53"/>
      <c r="Q110" s="47"/>
      <c r="R110" s="47"/>
      <c r="S110" s="47"/>
    </row>
    <row r="111" spans="1:19" s="48" customFormat="1" ht="63" customHeight="1" x14ac:dyDescent="0.25">
      <c r="A111" s="2">
        <v>110</v>
      </c>
      <c r="B111" s="59" t="s">
        <v>88</v>
      </c>
      <c r="C111" s="60" t="s">
        <v>457</v>
      </c>
      <c r="D111" s="61" t="s">
        <v>270</v>
      </c>
      <c r="E111" s="64">
        <v>113</v>
      </c>
      <c r="F111" s="62">
        <v>13699.79</v>
      </c>
      <c r="G111" s="3" t="s">
        <v>25</v>
      </c>
      <c r="H111" s="63">
        <v>43287</v>
      </c>
      <c r="I111" s="62">
        <v>13699.79</v>
      </c>
      <c r="J111" s="8" t="s">
        <v>15</v>
      </c>
      <c r="K111" s="37" t="s">
        <v>30</v>
      </c>
      <c r="L111" s="51"/>
      <c r="M111" s="21"/>
      <c r="N111" s="21"/>
      <c r="O111" s="52"/>
      <c r="P111" s="53"/>
      <c r="Q111" s="47"/>
      <c r="R111" s="47"/>
      <c r="S111" s="47"/>
    </row>
    <row r="112" spans="1:19" s="48" customFormat="1" ht="63" customHeight="1" x14ac:dyDescent="0.25">
      <c r="A112" s="2">
        <v>111</v>
      </c>
      <c r="B112" s="59" t="s">
        <v>88</v>
      </c>
      <c r="C112" s="60" t="s">
        <v>459</v>
      </c>
      <c r="D112" s="61" t="s">
        <v>460</v>
      </c>
      <c r="E112" s="64">
        <v>114</v>
      </c>
      <c r="F112" s="62">
        <v>7499.52</v>
      </c>
      <c r="G112" s="3" t="s">
        <v>25</v>
      </c>
      <c r="H112" s="63">
        <v>43287</v>
      </c>
      <c r="I112" s="62">
        <v>7499.12</v>
      </c>
      <c r="J112" s="8" t="s">
        <v>15</v>
      </c>
      <c r="K112" s="37" t="s">
        <v>30</v>
      </c>
      <c r="L112" s="51"/>
      <c r="M112" s="21"/>
      <c r="N112" s="21"/>
      <c r="O112" s="52"/>
      <c r="P112" s="53"/>
      <c r="Q112" s="47"/>
      <c r="R112" s="47"/>
      <c r="S112" s="47"/>
    </row>
    <row r="113" spans="1:19" s="48" customFormat="1" ht="63" customHeight="1" x14ac:dyDescent="0.25">
      <c r="A113" s="2">
        <v>112</v>
      </c>
      <c r="B113" s="59" t="s">
        <v>88</v>
      </c>
      <c r="C113" s="60" t="s">
        <v>459</v>
      </c>
      <c r="D113" s="61" t="s">
        <v>461</v>
      </c>
      <c r="E113" s="64">
        <v>115</v>
      </c>
      <c r="F113" s="62">
        <v>25798.5</v>
      </c>
      <c r="G113" s="3" t="s">
        <v>25</v>
      </c>
      <c r="H113" s="63">
        <v>43287</v>
      </c>
      <c r="I113" s="62">
        <v>25798.5</v>
      </c>
      <c r="J113" s="8" t="s">
        <v>15</v>
      </c>
      <c r="K113" s="37" t="s">
        <v>30</v>
      </c>
      <c r="L113" s="51"/>
      <c r="M113" s="21"/>
      <c r="N113" s="21"/>
      <c r="O113" s="52"/>
      <c r="P113" s="53"/>
      <c r="Q113" s="47"/>
      <c r="R113" s="47"/>
      <c r="S113" s="47"/>
    </row>
    <row r="114" spans="1:19" s="48" customFormat="1" ht="63" customHeight="1" x14ac:dyDescent="0.25">
      <c r="A114" s="2">
        <v>113</v>
      </c>
      <c r="B114" s="59" t="s">
        <v>88</v>
      </c>
      <c r="C114" s="60" t="s">
        <v>459</v>
      </c>
      <c r="D114" s="61" t="s">
        <v>460</v>
      </c>
      <c r="E114" s="64">
        <v>116</v>
      </c>
      <c r="F114" s="62">
        <v>8299.7999999999993</v>
      </c>
      <c r="G114" s="3" t="s">
        <v>25</v>
      </c>
      <c r="H114" s="63">
        <v>43287</v>
      </c>
      <c r="I114" s="62">
        <v>8299.7999999999993</v>
      </c>
      <c r="J114" s="8" t="s">
        <v>15</v>
      </c>
      <c r="K114" s="37" t="s">
        <v>30</v>
      </c>
      <c r="L114" s="51"/>
      <c r="M114" s="21"/>
      <c r="N114" s="21"/>
      <c r="O114" s="52"/>
      <c r="P114" s="53"/>
      <c r="Q114" s="47"/>
      <c r="R114" s="47"/>
      <c r="S114" s="47"/>
    </row>
    <row r="115" spans="1:19" s="48" customFormat="1" ht="63" customHeight="1" x14ac:dyDescent="0.25">
      <c r="A115" s="2">
        <v>114</v>
      </c>
      <c r="B115" s="59" t="s">
        <v>88</v>
      </c>
      <c r="C115" s="60" t="s">
        <v>462</v>
      </c>
      <c r="D115" s="61" t="s">
        <v>463</v>
      </c>
      <c r="E115" s="64">
        <v>117</v>
      </c>
      <c r="F115" s="62">
        <v>31185</v>
      </c>
      <c r="G115" s="3" t="s">
        <v>25</v>
      </c>
      <c r="H115" s="63">
        <v>43287</v>
      </c>
      <c r="I115" s="62">
        <v>31185</v>
      </c>
      <c r="J115" s="8" t="s">
        <v>15</v>
      </c>
      <c r="K115" s="37" t="s">
        <v>30</v>
      </c>
      <c r="L115" s="51"/>
      <c r="M115" s="21"/>
      <c r="N115" s="21"/>
      <c r="O115" s="52"/>
      <c r="P115" s="53"/>
      <c r="Q115" s="47"/>
      <c r="R115" s="47"/>
      <c r="S115" s="47"/>
    </row>
    <row r="116" spans="1:19" s="48" customFormat="1" ht="63" customHeight="1" x14ac:dyDescent="0.25">
      <c r="A116" s="2">
        <v>115</v>
      </c>
      <c r="B116" s="59" t="s">
        <v>88</v>
      </c>
      <c r="C116" s="60" t="s">
        <v>464</v>
      </c>
      <c r="D116" s="61" t="s">
        <v>465</v>
      </c>
      <c r="E116" s="64">
        <v>118</v>
      </c>
      <c r="F116" s="62">
        <v>44395.124400000001</v>
      </c>
      <c r="G116" s="3" t="s">
        <v>25</v>
      </c>
      <c r="H116" s="63">
        <v>43292</v>
      </c>
      <c r="I116" s="62">
        <v>0</v>
      </c>
      <c r="J116" s="8" t="s">
        <v>15</v>
      </c>
      <c r="K116" s="37" t="s">
        <v>30</v>
      </c>
      <c r="L116" s="51"/>
      <c r="M116" s="21"/>
      <c r="N116" s="21"/>
      <c r="O116" s="52"/>
      <c r="P116" s="53"/>
      <c r="Q116" s="47"/>
      <c r="R116" s="47"/>
      <c r="S116" s="47"/>
    </row>
    <row r="117" spans="1:19" s="48" customFormat="1" ht="114" customHeight="1" x14ac:dyDescent="0.25">
      <c r="A117" s="2">
        <v>116</v>
      </c>
      <c r="B117" s="59" t="s">
        <v>88</v>
      </c>
      <c r="C117" s="60" t="s">
        <v>247</v>
      </c>
      <c r="D117" s="61" t="s">
        <v>466</v>
      </c>
      <c r="E117" s="64">
        <v>119</v>
      </c>
      <c r="F117" s="62">
        <v>27843.263999999999</v>
      </c>
      <c r="G117" s="3" t="s">
        <v>25</v>
      </c>
      <c r="H117" s="63">
        <v>43292</v>
      </c>
      <c r="I117" s="62">
        <v>5645.76</v>
      </c>
      <c r="J117" s="8" t="s">
        <v>15</v>
      </c>
      <c r="K117" s="37" t="s">
        <v>30</v>
      </c>
      <c r="L117" s="51"/>
      <c r="M117" s="21"/>
      <c r="N117" s="21"/>
      <c r="O117" s="52"/>
      <c r="P117" s="53"/>
      <c r="Q117" s="47"/>
      <c r="R117" s="47"/>
      <c r="S117" s="47"/>
    </row>
    <row r="118" spans="1:19" s="48" customFormat="1" ht="93" customHeight="1" x14ac:dyDescent="0.25">
      <c r="A118" s="2">
        <v>117</v>
      </c>
      <c r="B118" s="59" t="s">
        <v>88</v>
      </c>
      <c r="C118" s="60" t="s">
        <v>467</v>
      </c>
      <c r="D118" s="61" t="s">
        <v>468</v>
      </c>
      <c r="E118" s="64">
        <v>120</v>
      </c>
      <c r="F118" s="62">
        <v>6799.16</v>
      </c>
      <c r="G118" s="3" t="s">
        <v>25</v>
      </c>
      <c r="H118" s="63">
        <v>43292</v>
      </c>
      <c r="I118" s="62">
        <v>6799.16</v>
      </c>
      <c r="J118" s="8" t="s">
        <v>15</v>
      </c>
      <c r="K118" s="37" t="s">
        <v>30</v>
      </c>
      <c r="L118" s="51"/>
      <c r="M118" s="21"/>
      <c r="N118" s="21"/>
      <c r="O118" s="52"/>
      <c r="P118" s="53"/>
      <c r="Q118" s="47"/>
      <c r="R118" s="47"/>
      <c r="S118" s="47"/>
    </row>
    <row r="119" spans="1:19" s="50" customFormat="1" ht="63" customHeight="1" x14ac:dyDescent="0.25">
      <c r="A119" s="2">
        <v>118</v>
      </c>
      <c r="B119" s="59" t="s">
        <v>88</v>
      </c>
      <c r="C119" s="60" t="s">
        <v>469</v>
      </c>
      <c r="D119" s="61" t="s">
        <v>470</v>
      </c>
      <c r="E119" s="64">
        <v>121</v>
      </c>
      <c r="F119" s="62">
        <v>15897.96</v>
      </c>
      <c r="G119" s="3" t="s">
        <v>25</v>
      </c>
      <c r="H119" s="63">
        <v>43292</v>
      </c>
      <c r="I119" s="62">
        <v>15897.96</v>
      </c>
      <c r="J119" s="8" t="s">
        <v>15</v>
      </c>
      <c r="K119" s="37" t="s">
        <v>30</v>
      </c>
      <c r="L119" s="51"/>
      <c r="M119" s="21"/>
      <c r="N119" s="21"/>
      <c r="O119" s="55"/>
      <c r="P119" s="56"/>
      <c r="Q119" s="49"/>
      <c r="R119" s="49"/>
      <c r="S119" s="49"/>
    </row>
    <row r="120" spans="1:19" s="48" customFormat="1" ht="63" customHeight="1" x14ac:dyDescent="0.25">
      <c r="A120" s="2">
        <v>119</v>
      </c>
      <c r="B120" s="59" t="s">
        <v>88</v>
      </c>
      <c r="C120" s="60" t="s">
        <v>471</v>
      </c>
      <c r="D120" s="61" t="s">
        <v>472</v>
      </c>
      <c r="E120" s="64">
        <v>122</v>
      </c>
      <c r="F120" s="62">
        <v>18900</v>
      </c>
      <c r="G120" s="3" t="s">
        <v>25</v>
      </c>
      <c r="H120" s="63">
        <v>43292</v>
      </c>
      <c r="I120" s="62">
        <v>18900</v>
      </c>
      <c r="J120" s="8" t="s">
        <v>15</v>
      </c>
      <c r="K120" s="37" t="s">
        <v>30</v>
      </c>
      <c r="L120" s="51"/>
      <c r="M120" s="21"/>
      <c r="N120" s="21"/>
      <c r="O120" s="52"/>
      <c r="P120" s="53"/>
      <c r="Q120" s="47"/>
      <c r="R120" s="47"/>
      <c r="S120" s="47"/>
    </row>
    <row r="121" spans="1:19" s="48" customFormat="1" ht="63" customHeight="1" x14ac:dyDescent="0.25">
      <c r="A121" s="2">
        <v>120</v>
      </c>
      <c r="B121" s="59" t="s">
        <v>88</v>
      </c>
      <c r="C121" s="60" t="s">
        <v>473</v>
      </c>
      <c r="D121" s="61" t="s">
        <v>474</v>
      </c>
      <c r="E121" s="64">
        <v>123</v>
      </c>
      <c r="F121" s="62">
        <v>9135</v>
      </c>
      <c r="G121" s="3" t="s">
        <v>25</v>
      </c>
      <c r="H121" s="63">
        <v>43292</v>
      </c>
      <c r="I121" s="62">
        <v>9135</v>
      </c>
      <c r="J121" s="8" t="s">
        <v>15</v>
      </c>
      <c r="K121" s="37" t="s">
        <v>30</v>
      </c>
      <c r="L121" s="51"/>
      <c r="M121" s="21"/>
      <c r="N121" s="21"/>
      <c r="O121" s="52"/>
      <c r="P121" s="53"/>
      <c r="Q121" s="47"/>
      <c r="R121" s="47"/>
      <c r="S121" s="47"/>
    </row>
    <row r="122" spans="1:19" s="48" customFormat="1" ht="63" customHeight="1" x14ac:dyDescent="0.25">
      <c r="A122" s="2">
        <v>121</v>
      </c>
      <c r="B122" s="59" t="s">
        <v>88</v>
      </c>
      <c r="C122" s="60" t="s">
        <v>471</v>
      </c>
      <c r="D122" s="61" t="s">
        <v>475</v>
      </c>
      <c r="E122" s="64">
        <v>124</v>
      </c>
      <c r="F122" s="62">
        <v>25499.98</v>
      </c>
      <c r="G122" s="3" t="s">
        <v>25</v>
      </c>
      <c r="H122" s="63">
        <v>43292</v>
      </c>
      <c r="I122" s="62">
        <v>25499.98</v>
      </c>
      <c r="J122" s="8" t="s">
        <v>15</v>
      </c>
      <c r="K122" s="37" t="s">
        <v>30</v>
      </c>
      <c r="L122" s="51"/>
      <c r="M122" s="21"/>
      <c r="N122" s="21"/>
      <c r="O122" s="52"/>
      <c r="P122" s="53"/>
      <c r="Q122" s="47"/>
      <c r="R122" s="47"/>
      <c r="S122" s="47"/>
    </row>
    <row r="123" spans="1:19" s="48" customFormat="1" ht="47.25" customHeight="1" x14ac:dyDescent="0.25">
      <c r="A123" s="2">
        <v>122</v>
      </c>
      <c r="B123" s="59" t="s">
        <v>88</v>
      </c>
      <c r="C123" s="60" t="s">
        <v>255</v>
      </c>
      <c r="D123" s="61" t="s">
        <v>476</v>
      </c>
      <c r="E123" s="64">
        <v>125</v>
      </c>
      <c r="F123" s="62">
        <v>20999.360000000001</v>
      </c>
      <c r="G123" s="3" t="s">
        <v>25</v>
      </c>
      <c r="H123" s="63">
        <v>43293</v>
      </c>
      <c r="I123" s="62">
        <v>20999.360000000001</v>
      </c>
      <c r="J123" s="8" t="s">
        <v>15</v>
      </c>
      <c r="K123" s="37" t="s">
        <v>30</v>
      </c>
      <c r="L123" s="51"/>
      <c r="M123" s="21"/>
      <c r="N123" s="21"/>
      <c r="O123" s="54"/>
      <c r="P123" s="53"/>
      <c r="Q123" s="47"/>
      <c r="R123" s="47"/>
      <c r="S123" s="47"/>
    </row>
    <row r="124" spans="1:19" s="48" customFormat="1" ht="47.25" customHeight="1" x14ac:dyDescent="0.25">
      <c r="A124" s="2">
        <v>123</v>
      </c>
      <c r="B124" s="59" t="s">
        <v>451</v>
      </c>
      <c r="C124" s="60" t="s">
        <v>477</v>
      </c>
      <c r="D124" s="61" t="s">
        <v>478</v>
      </c>
      <c r="E124" s="64">
        <v>126</v>
      </c>
      <c r="F124" s="62">
        <v>6800</v>
      </c>
      <c r="G124" s="3" t="s">
        <v>25</v>
      </c>
      <c r="H124" s="63">
        <v>43293</v>
      </c>
      <c r="I124" s="62">
        <v>6799.88</v>
      </c>
      <c r="J124" s="8" t="s">
        <v>15</v>
      </c>
      <c r="K124" s="37" t="s">
        <v>30</v>
      </c>
      <c r="L124" s="51"/>
      <c r="M124" s="21"/>
      <c r="N124" s="21"/>
      <c r="O124" s="54"/>
      <c r="P124" s="53"/>
      <c r="Q124" s="47"/>
      <c r="R124" s="47"/>
      <c r="S124" s="47"/>
    </row>
    <row r="125" spans="1:19" s="48" customFormat="1" ht="47.25" customHeight="1" x14ac:dyDescent="0.25">
      <c r="A125" s="2">
        <v>124</v>
      </c>
      <c r="B125" s="59" t="s">
        <v>479</v>
      </c>
      <c r="C125" s="60" t="s">
        <v>447</v>
      </c>
      <c r="D125" s="61" t="s">
        <v>448</v>
      </c>
      <c r="E125" s="64">
        <v>127</v>
      </c>
      <c r="F125" s="62">
        <v>748</v>
      </c>
      <c r="G125" s="3" t="s">
        <v>14</v>
      </c>
      <c r="H125" s="63">
        <v>43293</v>
      </c>
      <c r="I125" s="62">
        <v>748</v>
      </c>
      <c r="J125" s="8" t="s">
        <v>15</v>
      </c>
      <c r="K125" s="37" t="s">
        <v>16</v>
      </c>
      <c r="L125" s="51"/>
      <c r="M125" s="21"/>
      <c r="N125" s="21"/>
      <c r="O125" s="54"/>
      <c r="P125" s="53"/>
      <c r="Q125" s="47"/>
      <c r="R125" s="47"/>
      <c r="S125" s="47"/>
    </row>
    <row r="126" spans="1:19" s="48" customFormat="1" ht="47.25" customHeight="1" x14ac:dyDescent="0.25">
      <c r="A126" s="2">
        <v>125</v>
      </c>
      <c r="B126" s="59" t="s">
        <v>480</v>
      </c>
      <c r="C126" s="60" t="s">
        <v>481</v>
      </c>
      <c r="D126" s="61" t="s">
        <v>482</v>
      </c>
      <c r="E126" s="64">
        <v>128</v>
      </c>
      <c r="F126" s="62">
        <v>800</v>
      </c>
      <c r="G126" s="3" t="s">
        <v>14</v>
      </c>
      <c r="H126" s="63">
        <v>43293</v>
      </c>
      <c r="I126" s="62">
        <v>800</v>
      </c>
      <c r="J126" s="8" t="s">
        <v>15</v>
      </c>
      <c r="K126" s="37" t="s">
        <v>16</v>
      </c>
      <c r="L126" s="51"/>
      <c r="M126" s="21"/>
      <c r="N126" s="21"/>
      <c r="O126" s="52"/>
      <c r="P126" s="53"/>
      <c r="Q126" s="47"/>
      <c r="R126" s="47"/>
      <c r="S126" s="47"/>
    </row>
    <row r="127" spans="1:19" s="48" customFormat="1" ht="47.25" customHeight="1" x14ac:dyDescent="0.25">
      <c r="A127" s="2">
        <v>126</v>
      </c>
      <c r="B127" s="59" t="s">
        <v>88</v>
      </c>
      <c r="C127" s="60" t="s">
        <v>258</v>
      </c>
      <c r="D127" s="61" t="s">
        <v>483</v>
      </c>
      <c r="E127" s="64">
        <v>129</v>
      </c>
      <c r="F127" s="62">
        <v>14099.6</v>
      </c>
      <c r="G127" s="3" t="s">
        <v>25</v>
      </c>
      <c r="H127" s="63">
        <v>43298</v>
      </c>
      <c r="I127" s="62">
        <v>14099.6</v>
      </c>
      <c r="J127" s="8" t="s">
        <v>15</v>
      </c>
      <c r="K127" s="37" t="s">
        <v>30</v>
      </c>
      <c r="L127" s="51"/>
      <c r="M127" s="21"/>
      <c r="N127" s="21"/>
      <c r="O127" s="52"/>
      <c r="P127" s="53"/>
      <c r="Q127" s="47"/>
      <c r="R127" s="47"/>
      <c r="S127" s="47"/>
    </row>
    <row r="128" spans="1:19" s="48" customFormat="1" ht="47.25" customHeight="1" x14ac:dyDescent="0.25">
      <c r="A128" s="2">
        <v>127</v>
      </c>
      <c r="B128" s="59" t="s">
        <v>88</v>
      </c>
      <c r="C128" s="60" t="s">
        <v>484</v>
      </c>
      <c r="D128" s="61" t="s">
        <v>485</v>
      </c>
      <c r="E128" s="64">
        <v>130</v>
      </c>
      <c r="F128" s="62">
        <v>38921.120000000003</v>
      </c>
      <c r="G128" s="3" t="s">
        <v>25</v>
      </c>
      <c r="H128" s="63">
        <v>43298</v>
      </c>
      <c r="I128" s="62">
        <v>38921.120000000003</v>
      </c>
      <c r="J128" s="8" t="s">
        <v>15</v>
      </c>
      <c r="K128" s="37" t="s">
        <v>30</v>
      </c>
      <c r="L128" s="51"/>
      <c r="M128" s="21"/>
      <c r="N128" s="21"/>
      <c r="O128" s="52"/>
      <c r="P128" s="53"/>
      <c r="Q128" s="47"/>
      <c r="R128" s="47"/>
      <c r="S128" s="47"/>
    </row>
    <row r="129" spans="1:19" s="48" customFormat="1" ht="47.25" customHeight="1" x14ac:dyDescent="0.25">
      <c r="A129" s="2">
        <v>128</v>
      </c>
      <c r="B129" s="59" t="s">
        <v>88</v>
      </c>
      <c r="C129" s="60" t="s">
        <v>484</v>
      </c>
      <c r="D129" s="61" t="s">
        <v>486</v>
      </c>
      <c r="E129" s="64">
        <v>131</v>
      </c>
      <c r="F129" s="62">
        <v>181048.58</v>
      </c>
      <c r="G129" s="3" t="s">
        <v>25</v>
      </c>
      <c r="H129" s="63">
        <v>43298</v>
      </c>
      <c r="I129" s="62">
        <v>120559.62</v>
      </c>
      <c r="J129" s="8" t="s">
        <v>15</v>
      </c>
      <c r="K129" s="37" t="s">
        <v>30</v>
      </c>
      <c r="L129" s="51"/>
      <c r="M129" s="21"/>
      <c r="N129" s="21"/>
      <c r="O129" s="52"/>
      <c r="P129" s="53"/>
      <c r="Q129" s="47"/>
      <c r="R129" s="47"/>
      <c r="S129" s="47"/>
    </row>
    <row r="130" spans="1:19" s="48" customFormat="1" ht="47.25" customHeight="1" x14ac:dyDescent="0.25">
      <c r="A130" s="2">
        <v>129</v>
      </c>
      <c r="B130" s="59" t="s">
        <v>88</v>
      </c>
      <c r="C130" s="60" t="s">
        <v>487</v>
      </c>
      <c r="D130" s="61" t="s">
        <v>488</v>
      </c>
      <c r="E130" s="64">
        <v>132</v>
      </c>
      <c r="F130" s="62">
        <v>18399.23</v>
      </c>
      <c r="G130" s="3" t="s">
        <v>25</v>
      </c>
      <c r="H130" s="63">
        <v>43298</v>
      </c>
      <c r="I130" s="62">
        <v>18399.23</v>
      </c>
      <c r="J130" s="8" t="s">
        <v>15</v>
      </c>
      <c r="K130" s="37" t="s">
        <v>30</v>
      </c>
      <c r="L130" s="51"/>
      <c r="M130" s="21"/>
      <c r="N130" s="21"/>
      <c r="O130" s="52"/>
      <c r="P130" s="53"/>
      <c r="Q130" s="47"/>
      <c r="R130" s="47"/>
      <c r="S130" s="47"/>
    </row>
    <row r="131" spans="1:19" s="48" customFormat="1" ht="47.25" customHeight="1" x14ac:dyDescent="0.25">
      <c r="A131" s="2">
        <v>130</v>
      </c>
      <c r="B131" s="59" t="s">
        <v>88</v>
      </c>
      <c r="C131" s="60" t="s">
        <v>487</v>
      </c>
      <c r="D131" s="61" t="s">
        <v>489</v>
      </c>
      <c r="E131" s="64">
        <v>133</v>
      </c>
      <c r="F131" s="62">
        <v>25696.71</v>
      </c>
      <c r="G131" s="3" t="s">
        <v>25</v>
      </c>
      <c r="H131" s="63">
        <v>43298</v>
      </c>
      <c r="I131" s="62">
        <v>25696.67</v>
      </c>
      <c r="J131" s="8" t="s">
        <v>15</v>
      </c>
      <c r="K131" s="37" t="s">
        <v>30</v>
      </c>
      <c r="L131" s="51"/>
      <c r="M131" s="21"/>
      <c r="N131" s="21"/>
      <c r="O131" s="52"/>
      <c r="P131" s="53"/>
      <c r="Q131" s="47"/>
      <c r="R131" s="47"/>
      <c r="S131" s="47"/>
    </row>
    <row r="132" spans="1:19" s="48" customFormat="1" ht="47.25" customHeight="1" x14ac:dyDescent="0.25">
      <c r="A132" s="2">
        <v>131</v>
      </c>
      <c r="B132" s="59" t="s">
        <v>88</v>
      </c>
      <c r="C132" s="60" t="s">
        <v>490</v>
      </c>
      <c r="D132" s="61" t="s">
        <v>491</v>
      </c>
      <c r="E132" s="64">
        <v>134</v>
      </c>
      <c r="F132" s="62">
        <v>54239.68</v>
      </c>
      <c r="G132" s="3" t="s">
        <v>25</v>
      </c>
      <c r="H132" s="63">
        <v>43298</v>
      </c>
      <c r="I132" s="62">
        <v>54239.68</v>
      </c>
      <c r="J132" s="8" t="s">
        <v>15</v>
      </c>
      <c r="K132" s="37" t="s">
        <v>93</v>
      </c>
      <c r="L132" s="51"/>
      <c r="M132" s="21"/>
      <c r="N132" s="21"/>
      <c r="O132" s="52"/>
      <c r="P132" s="53"/>
      <c r="Q132" s="47"/>
      <c r="R132" s="47"/>
      <c r="S132" s="47"/>
    </row>
    <row r="133" spans="1:19" s="48" customFormat="1" ht="47.25" customHeight="1" x14ac:dyDescent="0.25">
      <c r="A133" s="2">
        <v>132</v>
      </c>
      <c r="B133" s="59" t="s">
        <v>88</v>
      </c>
      <c r="C133" s="60" t="s">
        <v>492</v>
      </c>
      <c r="D133" s="61" t="s">
        <v>493</v>
      </c>
      <c r="E133" s="64">
        <v>135</v>
      </c>
      <c r="F133" s="62">
        <v>26998.92</v>
      </c>
      <c r="G133" s="3" t="s">
        <v>25</v>
      </c>
      <c r="H133" s="63">
        <v>43298</v>
      </c>
      <c r="I133" s="62">
        <v>26798.92</v>
      </c>
      <c r="J133" s="8" t="s">
        <v>15</v>
      </c>
      <c r="K133" s="37" t="s">
        <v>93</v>
      </c>
      <c r="L133" s="51"/>
      <c r="M133" s="21"/>
      <c r="N133" s="21"/>
      <c r="O133" s="52"/>
      <c r="P133" s="53"/>
      <c r="Q133" s="47"/>
      <c r="R133" s="47"/>
      <c r="S133" s="47"/>
    </row>
    <row r="134" spans="1:19" s="48" customFormat="1" ht="47.25" customHeight="1" x14ac:dyDescent="0.25">
      <c r="A134" s="2">
        <v>133</v>
      </c>
      <c r="B134" s="59" t="s">
        <v>88</v>
      </c>
      <c r="C134" s="60" t="s">
        <v>258</v>
      </c>
      <c r="D134" s="61" t="s">
        <v>494</v>
      </c>
      <c r="E134" s="64">
        <v>136</v>
      </c>
      <c r="F134" s="62">
        <v>15797.4</v>
      </c>
      <c r="G134" s="3" t="s">
        <v>25</v>
      </c>
      <c r="H134" s="63">
        <v>43299</v>
      </c>
      <c r="I134" s="62">
        <v>15797.4</v>
      </c>
      <c r="J134" s="8" t="s">
        <v>15</v>
      </c>
      <c r="K134" s="37" t="s">
        <v>30</v>
      </c>
      <c r="L134" s="51"/>
      <c r="M134" s="21"/>
      <c r="N134" s="21"/>
      <c r="O134" s="52"/>
      <c r="P134" s="53"/>
      <c r="Q134" s="47"/>
      <c r="R134" s="47"/>
      <c r="S134" s="47"/>
    </row>
    <row r="135" spans="1:19" s="48" customFormat="1" ht="47.25" customHeight="1" x14ac:dyDescent="0.25">
      <c r="A135" s="2">
        <v>134</v>
      </c>
      <c r="B135" s="59" t="s">
        <v>88</v>
      </c>
      <c r="C135" s="60" t="s">
        <v>495</v>
      </c>
      <c r="D135" s="61" t="s">
        <v>496</v>
      </c>
      <c r="E135" s="64">
        <v>137</v>
      </c>
      <c r="F135" s="62">
        <v>63472.010999999999</v>
      </c>
      <c r="G135" s="3" t="s">
        <v>25</v>
      </c>
      <c r="H135" s="63">
        <v>43300</v>
      </c>
      <c r="I135" s="62">
        <v>11196.15</v>
      </c>
      <c r="J135" s="8" t="s">
        <v>15</v>
      </c>
      <c r="K135" s="37" t="s">
        <v>30</v>
      </c>
      <c r="L135" s="51"/>
      <c r="M135" s="21"/>
      <c r="N135" s="21"/>
      <c r="O135" s="54"/>
      <c r="P135" s="53"/>
      <c r="Q135" s="47"/>
      <c r="R135" s="47"/>
      <c r="S135" s="47"/>
    </row>
    <row r="136" spans="1:19" s="48" customFormat="1" ht="47.25" customHeight="1" x14ac:dyDescent="0.25">
      <c r="A136" s="2">
        <v>135</v>
      </c>
      <c r="B136" s="59" t="s">
        <v>88</v>
      </c>
      <c r="C136" s="60" t="s">
        <v>497</v>
      </c>
      <c r="D136" s="61" t="s">
        <v>498</v>
      </c>
      <c r="E136" s="64">
        <v>138</v>
      </c>
      <c r="F136" s="62">
        <v>45854.328000000001</v>
      </c>
      <c r="G136" s="3" t="s">
        <v>25</v>
      </c>
      <c r="H136" s="63">
        <v>43300</v>
      </c>
      <c r="I136" s="62">
        <v>0</v>
      </c>
      <c r="J136" s="8" t="s">
        <v>15</v>
      </c>
      <c r="K136" s="37" t="s">
        <v>30</v>
      </c>
      <c r="L136" s="51"/>
      <c r="M136" s="21"/>
      <c r="N136" s="21"/>
      <c r="O136" s="52"/>
      <c r="P136" s="53"/>
      <c r="Q136" s="47"/>
      <c r="R136" s="47"/>
      <c r="S136" s="47"/>
    </row>
    <row r="137" spans="1:19" s="48" customFormat="1" ht="47.25" customHeight="1" x14ac:dyDescent="0.25">
      <c r="A137" s="2">
        <v>136</v>
      </c>
      <c r="B137" s="59" t="s">
        <v>451</v>
      </c>
      <c r="C137" s="60" t="s">
        <v>499</v>
      </c>
      <c r="D137" s="61" t="s">
        <v>500</v>
      </c>
      <c r="E137" s="64">
        <v>139</v>
      </c>
      <c r="F137" s="62">
        <v>4218.4133599999996</v>
      </c>
      <c r="G137" s="3" t="s">
        <v>25</v>
      </c>
      <c r="H137" s="63">
        <v>43300</v>
      </c>
      <c r="I137" s="62">
        <v>4218.4133599999996</v>
      </c>
      <c r="J137" s="8" t="s">
        <v>15</v>
      </c>
      <c r="K137" s="37" t="s">
        <v>30</v>
      </c>
      <c r="L137" s="51"/>
      <c r="M137" s="21"/>
      <c r="N137" s="21"/>
      <c r="O137" s="52"/>
      <c r="P137" s="53"/>
      <c r="Q137" s="47"/>
      <c r="R137" s="47"/>
      <c r="S137" s="47"/>
    </row>
    <row r="138" spans="1:19" s="48" customFormat="1" ht="47.25" customHeight="1" x14ac:dyDescent="0.25">
      <c r="A138" s="2">
        <v>137</v>
      </c>
      <c r="B138" s="59" t="s">
        <v>88</v>
      </c>
      <c r="C138" s="60" t="s">
        <v>501</v>
      </c>
      <c r="D138" s="61" t="s">
        <v>502</v>
      </c>
      <c r="E138" s="64">
        <v>140</v>
      </c>
      <c r="F138" s="62">
        <v>30990.7</v>
      </c>
      <c r="G138" s="3" t="s">
        <v>25</v>
      </c>
      <c r="H138" s="63">
        <v>43300</v>
      </c>
      <c r="I138" s="62">
        <v>29606.5</v>
      </c>
      <c r="J138" s="8" t="s">
        <v>15</v>
      </c>
      <c r="K138" s="37" t="s">
        <v>30</v>
      </c>
      <c r="L138" s="51"/>
      <c r="M138" s="21"/>
      <c r="N138" s="21"/>
      <c r="O138" s="52"/>
      <c r="P138" s="53"/>
      <c r="Q138" s="47"/>
      <c r="R138" s="47"/>
      <c r="S138" s="47"/>
    </row>
    <row r="139" spans="1:19" s="48" customFormat="1" ht="47.25" customHeight="1" x14ac:dyDescent="0.25">
      <c r="A139" s="2">
        <v>138</v>
      </c>
      <c r="B139" s="59" t="s">
        <v>88</v>
      </c>
      <c r="C139" s="60" t="s">
        <v>503</v>
      </c>
      <c r="D139" s="61" t="s">
        <v>721</v>
      </c>
      <c r="E139" s="64">
        <v>141</v>
      </c>
      <c r="F139" s="62">
        <v>22218.35</v>
      </c>
      <c r="G139" s="3" t="s">
        <v>25</v>
      </c>
      <c r="H139" s="63">
        <v>43301</v>
      </c>
      <c r="I139" s="62">
        <v>22218.35</v>
      </c>
      <c r="J139" s="8" t="s">
        <v>15</v>
      </c>
      <c r="K139" s="37" t="s">
        <v>30</v>
      </c>
      <c r="L139" s="51"/>
      <c r="M139" s="21"/>
      <c r="N139" s="21"/>
      <c r="O139" s="52"/>
      <c r="P139" s="53"/>
      <c r="Q139" s="47"/>
      <c r="R139" s="47"/>
      <c r="S139" s="47"/>
    </row>
    <row r="140" spans="1:19" s="48" customFormat="1" ht="47.25" customHeight="1" x14ac:dyDescent="0.25">
      <c r="A140" s="2">
        <v>139</v>
      </c>
      <c r="B140" s="59" t="s">
        <v>88</v>
      </c>
      <c r="C140" s="60" t="s">
        <v>492</v>
      </c>
      <c r="D140" s="61" t="s">
        <v>504</v>
      </c>
      <c r="E140" s="64">
        <v>142</v>
      </c>
      <c r="F140" s="62">
        <v>5798.78</v>
      </c>
      <c r="G140" s="3" t="s">
        <v>25</v>
      </c>
      <c r="H140" s="63">
        <v>43301</v>
      </c>
      <c r="I140" s="62">
        <v>5798.78</v>
      </c>
      <c r="J140" s="8" t="s">
        <v>15</v>
      </c>
      <c r="K140" s="37" t="s">
        <v>93</v>
      </c>
      <c r="L140" s="51"/>
      <c r="M140" s="21"/>
      <c r="N140" s="21"/>
      <c r="O140" s="52"/>
      <c r="P140" s="53"/>
      <c r="Q140" s="47"/>
      <c r="R140" s="47"/>
      <c r="S140" s="47"/>
    </row>
    <row r="141" spans="1:19" s="48" customFormat="1" ht="47.25" customHeight="1" x14ac:dyDescent="0.25">
      <c r="A141" s="2">
        <v>140</v>
      </c>
      <c r="B141" s="59" t="s">
        <v>88</v>
      </c>
      <c r="C141" s="60" t="s">
        <v>505</v>
      </c>
      <c r="D141" s="61" t="s">
        <v>506</v>
      </c>
      <c r="E141" s="64">
        <v>143</v>
      </c>
      <c r="F141" s="62">
        <v>9164</v>
      </c>
      <c r="G141" s="3" t="s">
        <v>25</v>
      </c>
      <c r="H141" s="63">
        <v>43304</v>
      </c>
      <c r="I141" s="62">
        <v>9164</v>
      </c>
      <c r="J141" s="8" t="s">
        <v>15</v>
      </c>
      <c r="K141" s="37" t="s">
        <v>93</v>
      </c>
      <c r="L141" s="51"/>
      <c r="M141" s="21"/>
      <c r="N141" s="21"/>
      <c r="O141" s="52"/>
      <c r="P141" s="53"/>
      <c r="Q141" s="47"/>
      <c r="R141" s="47"/>
      <c r="S141" s="47"/>
    </row>
    <row r="142" spans="1:19" s="48" customFormat="1" ht="47.25" customHeight="1" x14ac:dyDescent="0.25">
      <c r="A142" s="2">
        <v>141</v>
      </c>
      <c r="B142" s="59" t="s">
        <v>88</v>
      </c>
      <c r="C142" s="60" t="s">
        <v>505</v>
      </c>
      <c r="D142" s="61" t="s">
        <v>507</v>
      </c>
      <c r="E142" s="64">
        <v>144</v>
      </c>
      <c r="F142" s="62">
        <v>17999</v>
      </c>
      <c r="G142" s="3" t="s">
        <v>25</v>
      </c>
      <c r="H142" s="63">
        <v>43304</v>
      </c>
      <c r="I142" s="62">
        <v>17999</v>
      </c>
      <c r="J142" s="8" t="s">
        <v>15</v>
      </c>
      <c r="K142" s="37" t="s">
        <v>93</v>
      </c>
      <c r="L142" s="51"/>
      <c r="M142" s="21"/>
      <c r="N142" s="21"/>
      <c r="O142" s="52"/>
      <c r="P142" s="53"/>
      <c r="Q142" s="47"/>
      <c r="R142" s="47"/>
      <c r="S142" s="47"/>
    </row>
    <row r="143" spans="1:19" s="48" customFormat="1" ht="47.25" customHeight="1" x14ac:dyDescent="0.25">
      <c r="A143" s="2">
        <v>142</v>
      </c>
      <c r="B143" s="59" t="s">
        <v>88</v>
      </c>
      <c r="C143" s="60" t="s">
        <v>508</v>
      </c>
      <c r="D143" s="61" t="s">
        <v>509</v>
      </c>
      <c r="E143" s="64">
        <v>145</v>
      </c>
      <c r="F143" s="62">
        <v>42243.6</v>
      </c>
      <c r="G143" s="3" t="s">
        <v>25</v>
      </c>
      <c r="H143" s="63">
        <v>43304</v>
      </c>
      <c r="I143" s="62">
        <v>42243.6</v>
      </c>
      <c r="J143" s="8" t="s">
        <v>15</v>
      </c>
      <c r="K143" s="37" t="s">
        <v>30</v>
      </c>
      <c r="L143" s="51"/>
      <c r="M143" s="21"/>
      <c r="N143" s="21"/>
      <c r="O143" s="52"/>
      <c r="P143" s="53"/>
      <c r="Q143" s="47"/>
      <c r="R143" s="47"/>
      <c r="S143" s="47"/>
    </row>
    <row r="144" spans="1:19" s="48" customFormat="1" ht="47.25" customHeight="1" x14ac:dyDescent="0.25">
      <c r="A144" s="2">
        <v>143</v>
      </c>
      <c r="B144" s="59" t="s">
        <v>88</v>
      </c>
      <c r="C144" s="60" t="s">
        <v>510</v>
      </c>
      <c r="D144" s="61" t="s">
        <v>511</v>
      </c>
      <c r="E144" s="64">
        <v>146</v>
      </c>
      <c r="F144" s="62">
        <v>42450</v>
      </c>
      <c r="G144" s="3" t="s">
        <v>25</v>
      </c>
      <c r="H144" s="63">
        <v>43304</v>
      </c>
      <c r="I144" s="62">
        <v>42450</v>
      </c>
      <c r="J144" s="8" t="s">
        <v>15</v>
      </c>
      <c r="K144" s="37" t="s">
        <v>30</v>
      </c>
      <c r="L144" s="51"/>
      <c r="M144" s="21"/>
      <c r="N144" s="21"/>
      <c r="O144" s="52"/>
      <c r="P144" s="53"/>
      <c r="Q144" s="47"/>
      <c r="R144" s="47"/>
      <c r="S144" s="47"/>
    </row>
    <row r="145" spans="1:19" s="48" customFormat="1" ht="47.25" customHeight="1" x14ac:dyDescent="0.25">
      <c r="A145" s="2">
        <v>144</v>
      </c>
      <c r="B145" s="59" t="s">
        <v>88</v>
      </c>
      <c r="C145" s="60" t="s">
        <v>44</v>
      </c>
      <c r="D145" s="61" t="s">
        <v>512</v>
      </c>
      <c r="E145" s="64">
        <v>147</v>
      </c>
      <c r="F145" s="62">
        <v>20956</v>
      </c>
      <c r="G145" s="3" t="s">
        <v>25</v>
      </c>
      <c r="H145" s="63">
        <v>43304</v>
      </c>
      <c r="I145" s="62">
        <v>20956</v>
      </c>
      <c r="J145" s="8" t="s">
        <v>15</v>
      </c>
      <c r="K145" s="37" t="s">
        <v>30</v>
      </c>
      <c r="L145" s="51"/>
      <c r="M145" s="21"/>
      <c r="N145" s="21"/>
      <c r="O145" s="54"/>
      <c r="P145" s="53"/>
      <c r="Q145" s="47"/>
      <c r="R145" s="47"/>
      <c r="S145" s="47"/>
    </row>
    <row r="146" spans="1:19" s="48" customFormat="1" ht="47.25" customHeight="1" x14ac:dyDescent="0.25">
      <c r="A146" s="2">
        <v>145</v>
      </c>
      <c r="B146" s="59" t="s">
        <v>88</v>
      </c>
      <c r="C146" s="60" t="s">
        <v>513</v>
      </c>
      <c r="D146" s="61" t="s">
        <v>514</v>
      </c>
      <c r="E146" s="64">
        <v>148</v>
      </c>
      <c r="F146" s="62">
        <v>90812.153000000006</v>
      </c>
      <c r="G146" s="3" t="s">
        <v>25</v>
      </c>
      <c r="H146" s="63">
        <v>43305</v>
      </c>
      <c r="I146" s="62">
        <v>88886.48</v>
      </c>
      <c r="J146" s="8" t="s">
        <v>15</v>
      </c>
      <c r="K146" s="37" t="s">
        <v>30</v>
      </c>
      <c r="L146" s="51"/>
      <c r="M146" s="21"/>
      <c r="N146" s="21"/>
      <c r="O146" s="52"/>
      <c r="P146" s="53"/>
      <c r="Q146" s="47"/>
      <c r="R146" s="47"/>
      <c r="S146" s="47"/>
    </row>
    <row r="147" spans="1:19" s="48" customFormat="1" ht="47.25" customHeight="1" x14ac:dyDescent="0.25">
      <c r="A147" s="2">
        <v>146</v>
      </c>
      <c r="B147" s="59" t="s">
        <v>451</v>
      </c>
      <c r="C147" s="60" t="s">
        <v>515</v>
      </c>
      <c r="D147" s="61" t="s">
        <v>516</v>
      </c>
      <c r="E147" s="64">
        <v>149</v>
      </c>
      <c r="F147" s="62">
        <v>4934</v>
      </c>
      <c r="G147" s="3" t="s">
        <v>25</v>
      </c>
      <c r="H147" s="63">
        <v>43305</v>
      </c>
      <c r="I147" s="62">
        <v>4934</v>
      </c>
      <c r="J147" s="8" t="s">
        <v>15</v>
      </c>
      <c r="K147" s="37" t="s">
        <v>30</v>
      </c>
      <c r="L147" s="51"/>
      <c r="M147" s="21"/>
      <c r="N147" s="21"/>
      <c r="O147" s="52"/>
      <c r="P147" s="53"/>
      <c r="Q147" s="47"/>
      <c r="R147" s="47"/>
      <c r="S147" s="47"/>
    </row>
    <row r="148" spans="1:19" s="48" customFormat="1" ht="47.25" customHeight="1" x14ac:dyDescent="0.25">
      <c r="A148" s="2">
        <v>147</v>
      </c>
      <c r="B148" s="59" t="s">
        <v>88</v>
      </c>
      <c r="C148" s="60" t="s">
        <v>44</v>
      </c>
      <c r="D148" s="61" t="s">
        <v>517</v>
      </c>
      <c r="E148" s="64">
        <v>150</v>
      </c>
      <c r="F148" s="62">
        <v>13948</v>
      </c>
      <c r="G148" s="3" t="s">
        <v>25</v>
      </c>
      <c r="H148" s="63">
        <v>43305</v>
      </c>
      <c r="I148" s="62">
        <v>3922.87</v>
      </c>
      <c r="J148" s="8" t="s">
        <v>15</v>
      </c>
      <c r="K148" s="37" t="s">
        <v>30</v>
      </c>
      <c r="L148" s="51"/>
      <c r="M148" s="21"/>
      <c r="N148" s="21"/>
      <c r="O148" s="52"/>
      <c r="P148" s="53"/>
      <c r="Q148" s="47"/>
      <c r="R148" s="47"/>
      <c r="S148" s="47"/>
    </row>
    <row r="149" spans="1:19" s="48" customFormat="1" ht="47.25" customHeight="1" x14ac:dyDescent="0.25">
      <c r="A149" s="2">
        <v>148</v>
      </c>
      <c r="B149" s="59" t="s">
        <v>88</v>
      </c>
      <c r="C149" s="60" t="s">
        <v>44</v>
      </c>
      <c r="D149" s="61" t="s">
        <v>518</v>
      </c>
      <c r="E149" s="64">
        <v>151</v>
      </c>
      <c r="F149" s="62">
        <v>8905</v>
      </c>
      <c r="G149" s="3" t="s">
        <v>25</v>
      </c>
      <c r="H149" s="63">
        <v>43305</v>
      </c>
      <c r="I149" s="62">
        <v>7605</v>
      </c>
      <c r="J149" s="8" t="s">
        <v>15</v>
      </c>
      <c r="K149" s="37" t="s">
        <v>30</v>
      </c>
      <c r="L149" s="51"/>
      <c r="M149" s="21"/>
      <c r="N149" s="21"/>
      <c r="O149" s="52"/>
      <c r="P149" s="53"/>
      <c r="Q149" s="47"/>
      <c r="R149" s="47"/>
      <c r="S149" s="47"/>
    </row>
    <row r="150" spans="1:19" s="48" customFormat="1" ht="47.25" customHeight="1" x14ac:dyDescent="0.25">
      <c r="A150" s="2">
        <v>149</v>
      </c>
      <c r="B150" s="59" t="s">
        <v>88</v>
      </c>
      <c r="C150" s="60" t="s">
        <v>44</v>
      </c>
      <c r="D150" s="61" t="s">
        <v>519</v>
      </c>
      <c r="E150" s="64">
        <v>152</v>
      </c>
      <c r="F150" s="62">
        <v>9500</v>
      </c>
      <c r="G150" s="3" t="s">
        <v>25</v>
      </c>
      <c r="H150" s="63">
        <v>43305</v>
      </c>
      <c r="I150" s="62">
        <v>8088.27</v>
      </c>
      <c r="J150" s="8" t="s">
        <v>15</v>
      </c>
      <c r="K150" s="37" t="s">
        <v>30</v>
      </c>
      <c r="L150" s="51"/>
      <c r="M150" s="21"/>
      <c r="N150" s="21"/>
      <c r="O150" s="52"/>
      <c r="P150" s="53"/>
      <c r="Q150" s="47"/>
      <c r="R150" s="47"/>
      <c r="S150" s="47"/>
    </row>
    <row r="151" spans="1:19" s="48" customFormat="1" ht="47.25" customHeight="1" x14ac:dyDescent="0.25">
      <c r="A151" s="2">
        <v>150</v>
      </c>
      <c r="B151" s="59" t="s">
        <v>88</v>
      </c>
      <c r="C151" s="60" t="s">
        <v>44</v>
      </c>
      <c r="D151" s="61" t="s">
        <v>520</v>
      </c>
      <c r="E151" s="64">
        <v>153</v>
      </c>
      <c r="F151" s="62">
        <v>6942</v>
      </c>
      <c r="G151" s="3" t="s">
        <v>25</v>
      </c>
      <c r="H151" s="63">
        <v>43305</v>
      </c>
      <c r="I151" s="62">
        <v>6942</v>
      </c>
      <c r="J151" s="8" t="s">
        <v>15</v>
      </c>
      <c r="K151" s="37" t="s">
        <v>30</v>
      </c>
      <c r="L151" s="51"/>
      <c r="M151" s="21"/>
      <c r="N151" s="21"/>
      <c r="O151" s="52"/>
      <c r="P151" s="53"/>
      <c r="Q151" s="47"/>
      <c r="R151" s="47"/>
      <c r="S151" s="47"/>
    </row>
    <row r="152" spans="1:19" s="48" customFormat="1" ht="47.25" customHeight="1" x14ac:dyDescent="0.25">
      <c r="A152" s="2">
        <v>151</v>
      </c>
      <c r="B152" s="59" t="s">
        <v>88</v>
      </c>
      <c r="C152" s="60" t="s">
        <v>44</v>
      </c>
      <c r="D152" s="61" t="s">
        <v>521</v>
      </c>
      <c r="E152" s="64">
        <v>154</v>
      </c>
      <c r="F152" s="62">
        <v>7987</v>
      </c>
      <c r="G152" s="3" t="s">
        <v>25</v>
      </c>
      <c r="H152" s="63">
        <v>43305</v>
      </c>
      <c r="I152" s="62">
        <v>7987</v>
      </c>
      <c r="J152" s="8" t="s">
        <v>15</v>
      </c>
      <c r="K152" s="37" t="s">
        <v>30</v>
      </c>
      <c r="L152" s="51"/>
      <c r="M152" s="21"/>
      <c r="N152" s="21"/>
      <c r="O152" s="52"/>
      <c r="P152" s="53"/>
      <c r="Q152" s="47"/>
      <c r="R152" s="47"/>
      <c r="S152" s="47"/>
    </row>
    <row r="153" spans="1:19" s="48" customFormat="1" ht="47.25" customHeight="1" x14ac:dyDescent="0.25">
      <c r="A153" s="2">
        <v>152</v>
      </c>
      <c r="B153" s="59" t="s">
        <v>88</v>
      </c>
      <c r="C153" s="60" t="s">
        <v>44</v>
      </c>
      <c r="D153" s="61" t="s">
        <v>522</v>
      </c>
      <c r="E153" s="64">
        <v>155</v>
      </c>
      <c r="F153" s="62">
        <v>7308</v>
      </c>
      <c r="G153" s="3" t="s">
        <v>25</v>
      </c>
      <c r="H153" s="63">
        <v>43305</v>
      </c>
      <c r="I153" s="62">
        <v>7038</v>
      </c>
      <c r="J153" s="8" t="s">
        <v>15</v>
      </c>
      <c r="K153" s="37" t="s">
        <v>30</v>
      </c>
      <c r="L153" s="51"/>
      <c r="M153" s="21"/>
      <c r="N153" s="21"/>
      <c r="O153" s="52"/>
      <c r="P153" s="53"/>
      <c r="Q153" s="47"/>
      <c r="R153" s="47"/>
      <c r="S153" s="47"/>
    </row>
    <row r="154" spans="1:19" s="48" customFormat="1" ht="47.25" customHeight="1" x14ac:dyDescent="0.25">
      <c r="A154" s="2">
        <v>153</v>
      </c>
      <c r="B154" s="59" t="s">
        <v>88</v>
      </c>
      <c r="C154" s="60" t="s">
        <v>44</v>
      </c>
      <c r="D154" s="61" t="s">
        <v>523</v>
      </c>
      <c r="E154" s="64">
        <v>156</v>
      </c>
      <c r="F154" s="62">
        <v>7011</v>
      </c>
      <c r="G154" s="3" t="s">
        <v>25</v>
      </c>
      <c r="H154" s="63">
        <v>43305</v>
      </c>
      <c r="I154" s="62">
        <v>7011</v>
      </c>
      <c r="J154" s="8" t="s">
        <v>15</v>
      </c>
      <c r="K154" s="37" t="s">
        <v>30</v>
      </c>
      <c r="L154" s="51"/>
      <c r="M154" s="21"/>
      <c r="N154" s="21"/>
      <c r="O154" s="52"/>
      <c r="P154" s="53"/>
      <c r="Q154" s="47"/>
      <c r="R154" s="47"/>
      <c r="S154" s="47"/>
    </row>
    <row r="155" spans="1:19" s="48" customFormat="1" ht="47.25" customHeight="1" x14ac:dyDescent="0.25">
      <c r="A155" s="2">
        <v>154</v>
      </c>
      <c r="B155" s="59" t="s">
        <v>88</v>
      </c>
      <c r="C155" s="60" t="s">
        <v>44</v>
      </c>
      <c r="D155" s="61" t="s">
        <v>524</v>
      </c>
      <c r="E155" s="64">
        <v>157</v>
      </c>
      <c r="F155" s="62">
        <v>6299</v>
      </c>
      <c r="G155" s="3" t="s">
        <v>25</v>
      </c>
      <c r="H155" s="63">
        <v>43305</v>
      </c>
      <c r="I155" s="62">
        <v>6298.2</v>
      </c>
      <c r="J155" s="8" t="s">
        <v>15</v>
      </c>
      <c r="K155" s="37" t="s">
        <v>30</v>
      </c>
      <c r="L155" s="51"/>
      <c r="M155" s="21"/>
      <c r="N155" s="21"/>
      <c r="O155" s="52"/>
      <c r="P155" s="53"/>
      <c r="Q155" s="47"/>
      <c r="R155" s="47"/>
      <c r="S155" s="47"/>
    </row>
    <row r="156" spans="1:19" s="48" customFormat="1" ht="47.25" customHeight="1" x14ac:dyDescent="0.25">
      <c r="A156" s="2">
        <v>155</v>
      </c>
      <c r="B156" s="59" t="s">
        <v>88</v>
      </c>
      <c r="C156" s="60" t="s">
        <v>525</v>
      </c>
      <c r="D156" s="61" t="s">
        <v>526</v>
      </c>
      <c r="E156" s="64">
        <v>158</v>
      </c>
      <c r="F156" s="62">
        <v>3375</v>
      </c>
      <c r="G156" s="3" t="s">
        <v>25</v>
      </c>
      <c r="H156" s="63">
        <v>43306</v>
      </c>
      <c r="I156" s="62">
        <v>3375</v>
      </c>
      <c r="J156" s="8" t="s">
        <v>15</v>
      </c>
      <c r="K156" s="37" t="s">
        <v>30</v>
      </c>
      <c r="L156" s="51"/>
      <c r="M156" s="21"/>
      <c r="N156" s="21"/>
      <c r="O156" s="52"/>
      <c r="P156" s="53"/>
      <c r="Q156" s="47"/>
      <c r="R156" s="47"/>
      <c r="S156" s="47"/>
    </row>
    <row r="157" spans="1:19" s="48" customFormat="1" ht="47.25" customHeight="1" x14ac:dyDescent="0.25">
      <c r="A157" s="2">
        <v>156</v>
      </c>
      <c r="B157" s="59" t="s">
        <v>88</v>
      </c>
      <c r="C157" s="60" t="s">
        <v>525</v>
      </c>
      <c r="D157" s="61" t="s">
        <v>527</v>
      </c>
      <c r="E157" s="64">
        <v>159</v>
      </c>
      <c r="F157" s="62">
        <v>19200</v>
      </c>
      <c r="G157" s="3" t="s">
        <v>25</v>
      </c>
      <c r="H157" s="63">
        <v>43306</v>
      </c>
      <c r="I157" s="62">
        <v>19200</v>
      </c>
      <c r="J157" s="8" t="s">
        <v>15</v>
      </c>
      <c r="K157" s="37" t="s">
        <v>30</v>
      </c>
      <c r="L157" s="51"/>
      <c r="M157" s="21"/>
      <c r="N157" s="21"/>
      <c r="O157" s="52"/>
      <c r="P157" s="53"/>
      <c r="Q157" s="47"/>
      <c r="R157" s="47"/>
      <c r="S157" s="47"/>
    </row>
    <row r="158" spans="1:19" s="48" customFormat="1" ht="47.25" customHeight="1" x14ac:dyDescent="0.25">
      <c r="A158" s="2">
        <v>157</v>
      </c>
      <c r="B158" s="59" t="s">
        <v>88</v>
      </c>
      <c r="C158" s="60" t="s">
        <v>525</v>
      </c>
      <c r="D158" s="61" t="s">
        <v>528</v>
      </c>
      <c r="E158" s="64">
        <v>160</v>
      </c>
      <c r="F158" s="62">
        <v>7500</v>
      </c>
      <c r="G158" s="3" t="s">
        <v>25</v>
      </c>
      <c r="H158" s="63">
        <v>43307</v>
      </c>
      <c r="I158" s="62">
        <v>7500</v>
      </c>
      <c r="J158" s="8" t="s">
        <v>15</v>
      </c>
      <c r="K158" s="37" t="s">
        <v>30</v>
      </c>
      <c r="L158" s="51"/>
      <c r="M158" s="21"/>
      <c r="N158" s="21"/>
      <c r="O158" s="52"/>
      <c r="P158" s="53"/>
      <c r="Q158" s="47"/>
      <c r="R158" s="47"/>
      <c r="S158" s="47"/>
    </row>
    <row r="159" spans="1:19" s="48" customFormat="1" ht="47.25" customHeight="1" x14ac:dyDescent="0.25">
      <c r="A159" s="2">
        <v>158</v>
      </c>
      <c r="B159" s="59" t="s">
        <v>88</v>
      </c>
      <c r="C159" s="60" t="s">
        <v>529</v>
      </c>
      <c r="D159" s="61" t="s">
        <v>530</v>
      </c>
      <c r="E159" s="64">
        <v>161</v>
      </c>
      <c r="F159" s="62">
        <v>9499.9969999999994</v>
      </c>
      <c r="G159" s="3" t="s">
        <v>25</v>
      </c>
      <c r="H159" s="63">
        <v>43307</v>
      </c>
      <c r="I159" s="62">
        <v>9499.99</v>
      </c>
      <c r="J159" s="8" t="s">
        <v>15</v>
      </c>
      <c r="K159" s="37" t="s">
        <v>93</v>
      </c>
      <c r="L159" s="51"/>
      <c r="M159" s="21"/>
      <c r="N159" s="21"/>
      <c r="O159" s="52"/>
      <c r="P159" s="53"/>
      <c r="Q159" s="47"/>
      <c r="R159" s="47"/>
      <c r="S159" s="47"/>
    </row>
    <row r="160" spans="1:19" s="48" customFormat="1" ht="47.25" customHeight="1" x14ac:dyDescent="0.25">
      <c r="A160" s="2">
        <v>159</v>
      </c>
      <c r="B160" s="59" t="s">
        <v>88</v>
      </c>
      <c r="C160" s="60" t="s">
        <v>531</v>
      </c>
      <c r="D160" s="61" t="s">
        <v>532</v>
      </c>
      <c r="E160" s="64">
        <v>162</v>
      </c>
      <c r="F160" s="62">
        <v>10500</v>
      </c>
      <c r="G160" s="3" t="s">
        <v>25</v>
      </c>
      <c r="H160" s="63">
        <v>43307</v>
      </c>
      <c r="I160" s="62">
        <v>10500</v>
      </c>
      <c r="J160" s="8" t="s">
        <v>15</v>
      </c>
      <c r="K160" s="37" t="s">
        <v>30</v>
      </c>
      <c r="L160" s="51"/>
      <c r="M160" s="21"/>
      <c r="N160" s="21"/>
      <c r="O160" s="52"/>
      <c r="P160" s="53"/>
      <c r="Q160" s="47"/>
      <c r="R160" s="47"/>
      <c r="S160" s="47"/>
    </row>
    <row r="161" spans="1:19" s="48" customFormat="1" ht="47.25" customHeight="1" x14ac:dyDescent="0.25">
      <c r="A161" s="2">
        <v>160</v>
      </c>
      <c r="B161" s="59" t="s">
        <v>88</v>
      </c>
      <c r="C161" s="60" t="s">
        <v>531</v>
      </c>
      <c r="D161" s="61" t="s">
        <v>533</v>
      </c>
      <c r="E161" s="64">
        <v>163</v>
      </c>
      <c r="F161" s="62">
        <v>15499.834999999999</v>
      </c>
      <c r="G161" s="3" t="s">
        <v>25</v>
      </c>
      <c r="H161" s="63">
        <v>43307</v>
      </c>
      <c r="I161" s="62">
        <v>15499.834999999999</v>
      </c>
      <c r="J161" s="8" t="s">
        <v>15</v>
      </c>
      <c r="K161" s="37" t="s">
        <v>30</v>
      </c>
      <c r="L161" s="51"/>
      <c r="M161" s="21"/>
      <c r="N161" s="21"/>
      <c r="O161" s="52"/>
      <c r="P161" s="53"/>
      <c r="Q161" s="47"/>
      <c r="R161" s="47"/>
      <c r="S161" s="47"/>
    </row>
    <row r="162" spans="1:19" s="48" customFormat="1" ht="47.25" customHeight="1" x14ac:dyDescent="0.25">
      <c r="A162" s="2">
        <v>161</v>
      </c>
      <c r="B162" s="59" t="s">
        <v>88</v>
      </c>
      <c r="C162" s="60" t="s">
        <v>531</v>
      </c>
      <c r="D162" s="61" t="s">
        <v>534</v>
      </c>
      <c r="E162" s="64">
        <v>164</v>
      </c>
      <c r="F162" s="62">
        <v>11199</v>
      </c>
      <c r="G162" s="3" t="s">
        <v>25</v>
      </c>
      <c r="H162" s="63">
        <v>43307</v>
      </c>
      <c r="I162" s="62">
        <v>11199</v>
      </c>
      <c r="J162" s="8" t="s">
        <v>15</v>
      </c>
      <c r="K162" s="37" t="s">
        <v>30</v>
      </c>
      <c r="L162" s="51"/>
      <c r="M162" s="21"/>
      <c r="N162" s="21"/>
      <c r="O162" s="52"/>
      <c r="P162" s="53"/>
      <c r="Q162" s="47"/>
      <c r="R162" s="47"/>
      <c r="S162" s="47"/>
    </row>
    <row r="163" spans="1:19" s="48" customFormat="1" ht="47.25" customHeight="1" x14ac:dyDescent="0.25">
      <c r="A163" s="2">
        <v>162</v>
      </c>
      <c r="B163" s="59" t="s">
        <v>88</v>
      </c>
      <c r="C163" s="60" t="s">
        <v>260</v>
      </c>
      <c r="D163" s="61" t="s">
        <v>535</v>
      </c>
      <c r="E163" s="64">
        <v>165</v>
      </c>
      <c r="F163" s="62">
        <v>25951.646000000001</v>
      </c>
      <c r="G163" s="3" t="s">
        <v>25</v>
      </c>
      <c r="H163" s="63">
        <v>43308</v>
      </c>
      <c r="I163" s="62">
        <v>25879.39</v>
      </c>
      <c r="J163" s="8" t="s">
        <v>15</v>
      </c>
      <c r="K163" s="37" t="s">
        <v>93</v>
      </c>
      <c r="L163" s="51"/>
      <c r="M163" s="21"/>
      <c r="N163" s="21"/>
      <c r="O163" s="54"/>
      <c r="P163" s="53"/>
      <c r="Q163" s="47"/>
      <c r="R163" s="47"/>
      <c r="S163" s="47"/>
    </row>
    <row r="164" spans="1:19" s="48" customFormat="1" ht="47.25" customHeight="1" x14ac:dyDescent="0.25">
      <c r="A164" s="2">
        <v>163</v>
      </c>
      <c r="B164" s="59" t="s">
        <v>88</v>
      </c>
      <c r="C164" s="60" t="s">
        <v>536</v>
      </c>
      <c r="D164" s="61" t="s">
        <v>537</v>
      </c>
      <c r="E164" s="64">
        <v>166</v>
      </c>
      <c r="F164" s="62">
        <v>90847.926000000007</v>
      </c>
      <c r="G164" s="3" t="s">
        <v>25</v>
      </c>
      <c r="H164" s="63">
        <v>43308</v>
      </c>
      <c r="I164" s="62">
        <v>65499.29</v>
      </c>
      <c r="J164" s="8" t="s">
        <v>15</v>
      </c>
      <c r="K164" s="37" t="s">
        <v>30</v>
      </c>
      <c r="L164" s="51"/>
      <c r="M164" s="21"/>
      <c r="N164" s="21"/>
      <c r="O164" s="52"/>
      <c r="P164" s="53"/>
      <c r="Q164" s="47"/>
      <c r="R164" s="47"/>
      <c r="S164" s="47"/>
    </row>
    <row r="165" spans="1:19" s="48" customFormat="1" ht="47.25" customHeight="1" x14ac:dyDescent="0.25">
      <c r="A165" s="2">
        <v>164</v>
      </c>
      <c r="B165" s="59" t="s">
        <v>538</v>
      </c>
      <c r="C165" s="60" t="s">
        <v>539</v>
      </c>
      <c r="D165" s="61" t="s">
        <v>540</v>
      </c>
      <c r="E165" s="64">
        <v>167</v>
      </c>
      <c r="F165" s="62">
        <v>2300</v>
      </c>
      <c r="G165" s="3" t="s">
        <v>14</v>
      </c>
      <c r="H165" s="63">
        <v>43312</v>
      </c>
      <c r="I165" s="62">
        <v>2300</v>
      </c>
      <c r="J165" s="8" t="s">
        <v>15</v>
      </c>
      <c r="K165" s="37" t="s">
        <v>16</v>
      </c>
      <c r="L165" s="51"/>
      <c r="M165" s="21"/>
      <c r="N165" s="21"/>
      <c r="O165" s="52"/>
      <c r="P165" s="53"/>
      <c r="Q165" s="47"/>
      <c r="R165" s="47"/>
      <c r="S165" s="47"/>
    </row>
    <row r="166" spans="1:19" s="48" customFormat="1" ht="47.25" customHeight="1" x14ac:dyDescent="0.25">
      <c r="A166" s="2">
        <v>165</v>
      </c>
      <c r="B166" s="59" t="s">
        <v>88</v>
      </c>
      <c r="C166" s="60" t="s">
        <v>541</v>
      </c>
      <c r="D166" s="61" t="s">
        <v>722</v>
      </c>
      <c r="E166" s="64">
        <v>168</v>
      </c>
      <c r="F166" s="62">
        <v>19404.28</v>
      </c>
      <c r="G166" s="3" t="s">
        <v>25</v>
      </c>
      <c r="H166" s="63">
        <v>43313</v>
      </c>
      <c r="I166" s="62">
        <v>19404.28</v>
      </c>
      <c r="J166" s="8" t="s">
        <v>15</v>
      </c>
      <c r="K166" s="37" t="s">
        <v>30</v>
      </c>
      <c r="L166" s="51"/>
      <c r="M166" s="21"/>
      <c r="N166" s="21"/>
      <c r="O166" s="52"/>
      <c r="P166" s="53"/>
      <c r="Q166" s="47"/>
      <c r="R166" s="47"/>
      <c r="S166" s="47"/>
    </row>
    <row r="167" spans="1:19" s="48" customFormat="1" ht="47.25" customHeight="1" x14ac:dyDescent="0.25">
      <c r="A167" s="2">
        <v>166</v>
      </c>
      <c r="B167" s="59" t="s">
        <v>88</v>
      </c>
      <c r="C167" s="60" t="s">
        <v>542</v>
      </c>
      <c r="D167" s="61" t="s">
        <v>543</v>
      </c>
      <c r="E167" s="64">
        <v>169</v>
      </c>
      <c r="F167" s="62">
        <v>59997.474999999999</v>
      </c>
      <c r="G167" s="3" t="s">
        <v>25</v>
      </c>
      <c r="H167" s="63">
        <v>43314</v>
      </c>
      <c r="I167" s="62">
        <v>56887.05</v>
      </c>
      <c r="J167" s="8" t="s">
        <v>15</v>
      </c>
      <c r="K167" s="37" t="s">
        <v>93</v>
      </c>
      <c r="L167" s="51"/>
      <c r="M167" s="21"/>
      <c r="N167" s="21"/>
      <c r="O167" s="52"/>
      <c r="P167" s="53"/>
      <c r="Q167" s="47"/>
      <c r="R167" s="47"/>
      <c r="S167" s="47"/>
    </row>
    <row r="168" spans="1:19" s="48" customFormat="1" ht="47.25" customHeight="1" x14ac:dyDescent="0.25">
      <c r="A168" s="2">
        <v>167</v>
      </c>
      <c r="B168" s="59" t="s">
        <v>88</v>
      </c>
      <c r="C168" s="60" t="s">
        <v>85</v>
      </c>
      <c r="D168" s="61" t="s">
        <v>544</v>
      </c>
      <c r="E168" s="64">
        <v>170</v>
      </c>
      <c r="F168" s="62">
        <v>41289.8148</v>
      </c>
      <c r="G168" s="3" t="s">
        <v>25</v>
      </c>
      <c r="H168" s="63">
        <v>43314</v>
      </c>
      <c r="I168" s="62">
        <v>29010.71</v>
      </c>
      <c r="J168" s="8" t="s">
        <v>15</v>
      </c>
      <c r="K168" s="37" t="s">
        <v>30</v>
      </c>
      <c r="L168" s="51"/>
      <c r="M168" s="21"/>
      <c r="N168" s="21"/>
      <c r="O168" s="54"/>
      <c r="P168" s="53"/>
      <c r="Q168" s="47"/>
      <c r="R168" s="47"/>
      <c r="S168" s="47"/>
    </row>
    <row r="169" spans="1:19" s="48" customFormat="1" ht="47.25" customHeight="1" x14ac:dyDescent="0.25">
      <c r="A169" s="2">
        <v>168</v>
      </c>
      <c r="B169" s="59" t="s">
        <v>88</v>
      </c>
      <c r="C169" s="60" t="s">
        <v>100</v>
      </c>
      <c r="D169" s="61" t="s">
        <v>545</v>
      </c>
      <c r="E169" s="64">
        <v>171</v>
      </c>
      <c r="F169" s="62">
        <v>68311.047000000006</v>
      </c>
      <c r="G169" s="3" t="s">
        <v>25</v>
      </c>
      <c r="H169" s="63">
        <v>43314</v>
      </c>
      <c r="I169" s="62">
        <v>57678.47</v>
      </c>
      <c r="J169" s="8" t="s">
        <v>15</v>
      </c>
      <c r="K169" s="37" t="s">
        <v>30</v>
      </c>
      <c r="L169" s="51"/>
      <c r="M169" s="21"/>
      <c r="N169" s="21"/>
      <c r="O169" s="54"/>
      <c r="P169" s="53"/>
      <c r="Q169" s="47"/>
      <c r="R169" s="47"/>
      <c r="S169" s="47"/>
    </row>
    <row r="170" spans="1:19" s="48" customFormat="1" ht="47.25" customHeight="1" x14ac:dyDescent="0.25">
      <c r="A170" s="2">
        <v>169</v>
      </c>
      <c r="B170" s="59" t="s">
        <v>480</v>
      </c>
      <c r="C170" s="60" t="s">
        <v>546</v>
      </c>
      <c r="D170" s="61" t="s">
        <v>482</v>
      </c>
      <c r="E170" s="64">
        <v>172</v>
      </c>
      <c r="F170" s="62">
        <v>187.5</v>
      </c>
      <c r="G170" s="3" t="s">
        <v>14</v>
      </c>
      <c r="H170" s="63">
        <v>43314</v>
      </c>
      <c r="I170" s="62">
        <v>187.5</v>
      </c>
      <c r="J170" s="8" t="s">
        <v>15</v>
      </c>
      <c r="K170" s="37" t="s">
        <v>16</v>
      </c>
      <c r="L170" s="51"/>
      <c r="M170" s="21"/>
      <c r="N170" s="21"/>
      <c r="O170" s="52"/>
      <c r="P170" s="53"/>
      <c r="Q170" s="47"/>
      <c r="R170" s="47"/>
      <c r="S170" s="47"/>
    </row>
    <row r="171" spans="1:19" s="48" customFormat="1" ht="47.25" customHeight="1" x14ac:dyDescent="0.25">
      <c r="A171" s="2">
        <v>170</v>
      </c>
      <c r="B171" s="59" t="s">
        <v>547</v>
      </c>
      <c r="C171" s="60" t="s">
        <v>548</v>
      </c>
      <c r="D171" s="61" t="s">
        <v>549</v>
      </c>
      <c r="E171" s="64">
        <v>173</v>
      </c>
      <c r="F171" s="62">
        <v>2500</v>
      </c>
      <c r="G171" s="3" t="s">
        <v>14</v>
      </c>
      <c r="H171" s="63">
        <v>43315</v>
      </c>
      <c r="I171" s="62">
        <v>2500</v>
      </c>
      <c r="J171" s="8" t="s">
        <v>15</v>
      </c>
      <c r="K171" s="37" t="s">
        <v>30</v>
      </c>
      <c r="L171" s="51"/>
      <c r="M171" s="21"/>
      <c r="N171" s="21"/>
      <c r="O171" s="52"/>
      <c r="P171" s="53"/>
      <c r="Q171" s="47"/>
      <c r="R171" s="47"/>
      <c r="S171" s="47"/>
    </row>
    <row r="172" spans="1:19" s="48" customFormat="1" ht="47.25" customHeight="1" x14ac:dyDescent="0.25">
      <c r="A172" s="2">
        <v>171</v>
      </c>
      <c r="B172" s="59" t="s">
        <v>88</v>
      </c>
      <c r="C172" s="60" t="s">
        <v>550</v>
      </c>
      <c r="D172" s="61" t="s">
        <v>511</v>
      </c>
      <c r="E172" s="64">
        <v>174</v>
      </c>
      <c r="F172" s="62">
        <v>42450</v>
      </c>
      <c r="G172" s="3" t="s">
        <v>25</v>
      </c>
      <c r="H172" s="63">
        <v>43319</v>
      </c>
      <c r="I172" s="62">
        <v>42150</v>
      </c>
      <c r="J172" s="8" t="s">
        <v>15</v>
      </c>
      <c r="K172" s="37" t="s">
        <v>30</v>
      </c>
      <c r="L172" s="51"/>
      <c r="M172" s="21"/>
      <c r="N172" s="21"/>
      <c r="O172" s="52"/>
      <c r="P172" s="53"/>
      <c r="Q172" s="47"/>
      <c r="R172" s="47"/>
      <c r="S172" s="47"/>
    </row>
    <row r="173" spans="1:19" s="48" customFormat="1" ht="47.25" customHeight="1" x14ac:dyDescent="0.25">
      <c r="A173" s="2">
        <v>172</v>
      </c>
      <c r="B173" s="59" t="s">
        <v>88</v>
      </c>
      <c r="C173" s="60" t="s">
        <v>492</v>
      </c>
      <c r="D173" s="61" t="s">
        <v>524</v>
      </c>
      <c r="E173" s="64">
        <v>175</v>
      </c>
      <c r="F173" s="62">
        <v>4443.72</v>
      </c>
      <c r="G173" s="3" t="s">
        <v>25</v>
      </c>
      <c r="H173" s="63">
        <v>43319</v>
      </c>
      <c r="I173" s="62">
        <v>4443.72</v>
      </c>
      <c r="J173" s="8" t="s">
        <v>15</v>
      </c>
      <c r="K173" s="37" t="s">
        <v>93</v>
      </c>
      <c r="L173" s="51"/>
      <c r="M173" s="21"/>
      <c r="N173" s="21"/>
      <c r="O173" s="52"/>
      <c r="P173" s="53"/>
      <c r="Q173" s="47"/>
      <c r="R173" s="47"/>
      <c r="S173" s="47"/>
    </row>
    <row r="174" spans="1:19" s="48" customFormat="1" ht="47.25" customHeight="1" x14ac:dyDescent="0.25">
      <c r="A174" s="2">
        <v>173</v>
      </c>
      <c r="B174" s="59" t="s">
        <v>88</v>
      </c>
      <c r="C174" s="60" t="s">
        <v>499</v>
      </c>
      <c r="D174" s="61" t="s">
        <v>551</v>
      </c>
      <c r="E174" s="64">
        <v>176</v>
      </c>
      <c r="F174" s="62">
        <v>15900</v>
      </c>
      <c r="G174" s="3" t="s">
        <v>25</v>
      </c>
      <c r="H174" s="63">
        <v>43319</v>
      </c>
      <c r="I174" s="62">
        <v>15900</v>
      </c>
      <c r="J174" s="8" t="s">
        <v>15</v>
      </c>
      <c r="K174" s="37" t="s">
        <v>30</v>
      </c>
      <c r="L174" s="51"/>
      <c r="M174" s="21"/>
      <c r="N174" s="21"/>
      <c r="O174" s="52"/>
      <c r="P174" s="53"/>
      <c r="Q174" s="47"/>
      <c r="R174" s="47"/>
      <c r="S174" s="47"/>
    </row>
    <row r="175" spans="1:19" s="48" customFormat="1" ht="47.25" customHeight="1" x14ac:dyDescent="0.25">
      <c r="A175" s="2">
        <v>174</v>
      </c>
      <c r="B175" s="59" t="s">
        <v>88</v>
      </c>
      <c r="C175" s="60" t="s">
        <v>552</v>
      </c>
      <c r="D175" s="61" t="s">
        <v>553</v>
      </c>
      <c r="E175" s="64">
        <v>177</v>
      </c>
      <c r="F175" s="62">
        <v>14376</v>
      </c>
      <c r="G175" s="3" t="s">
        <v>25</v>
      </c>
      <c r="H175" s="63">
        <v>43319</v>
      </c>
      <c r="I175" s="62">
        <v>14376</v>
      </c>
      <c r="J175" s="8" t="s">
        <v>15</v>
      </c>
      <c r="K175" s="37" t="s">
        <v>30</v>
      </c>
      <c r="L175" s="51"/>
      <c r="M175" s="21"/>
      <c r="N175" s="21"/>
      <c r="O175" s="52"/>
      <c r="P175" s="53"/>
      <c r="Q175" s="47"/>
      <c r="R175" s="47"/>
      <c r="S175" s="47"/>
    </row>
    <row r="176" spans="1:19" s="48" customFormat="1" ht="47.25" customHeight="1" x14ac:dyDescent="0.25">
      <c r="A176" s="2">
        <v>175</v>
      </c>
      <c r="B176" s="59" t="s">
        <v>88</v>
      </c>
      <c r="C176" s="60" t="s">
        <v>554</v>
      </c>
      <c r="D176" s="61" t="s">
        <v>555</v>
      </c>
      <c r="E176" s="64">
        <v>178</v>
      </c>
      <c r="F176" s="62">
        <v>44397.987000000001</v>
      </c>
      <c r="G176" s="3" t="s">
        <v>25</v>
      </c>
      <c r="H176" s="63">
        <v>43319</v>
      </c>
      <c r="I176" s="62">
        <v>44175.040000000001</v>
      </c>
      <c r="J176" s="8" t="s">
        <v>15</v>
      </c>
      <c r="K176" s="37" t="s">
        <v>30</v>
      </c>
      <c r="L176" s="51"/>
      <c r="M176" s="21"/>
      <c r="N176" s="21"/>
      <c r="O176" s="52"/>
      <c r="P176" s="53"/>
      <c r="Q176" s="47"/>
      <c r="R176" s="47"/>
      <c r="S176" s="47"/>
    </row>
    <row r="177" spans="1:19" s="48" customFormat="1" ht="47.25" customHeight="1" x14ac:dyDescent="0.25">
      <c r="A177" s="2">
        <v>176</v>
      </c>
      <c r="B177" s="59" t="s">
        <v>88</v>
      </c>
      <c r="C177" s="60" t="s">
        <v>554</v>
      </c>
      <c r="D177" s="61" t="s">
        <v>556</v>
      </c>
      <c r="E177" s="64">
        <v>179</v>
      </c>
      <c r="F177" s="62">
        <v>11498.982</v>
      </c>
      <c r="G177" s="3" t="s">
        <v>25</v>
      </c>
      <c r="H177" s="63">
        <v>43319</v>
      </c>
      <c r="I177" s="62">
        <v>11448.36</v>
      </c>
      <c r="J177" s="8" t="s">
        <v>15</v>
      </c>
      <c r="K177" s="37" t="s">
        <v>30</v>
      </c>
      <c r="L177" s="51"/>
      <c r="M177" s="21"/>
      <c r="N177" s="21"/>
      <c r="O177" s="52"/>
      <c r="P177" s="53"/>
      <c r="Q177" s="47"/>
      <c r="R177" s="47"/>
      <c r="S177" s="47"/>
    </row>
    <row r="178" spans="1:19" s="48" customFormat="1" ht="47.25" customHeight="1" x14ac:dyDescent="0.25">
      <c r="A178" s="2">
        <v>177</v>
      </c>
      <c r="B178" s="59" t="s">
        <v>88</v>
      </c>
      <c r="C178" s="60" t="s">
        <v>239</v>
      </c>
      <c r="D178" s="61" t="s">
        <v>557</v>
      </c>
      <c r="E178" s="64">
        <v>180</v>
      </c>
      <c r="F178" s="62">
        <v>41769</v>
      </c>
      <c r="G178" s="3" t="s">
        <v>25</v>
      </c>
      <c r="H178" s="63">
        <v>43319</v>
      </c>
      <c r="I178" s="62">
        <v>41769</v>
      </c>
      <c r="J178" s="8" t="s">
        <v>15</v>
      </c>
      <c r="K178" s="37" t="s">
        <v>30</v>
      </c>
      <c r="L178" s="51"/>
      <c r="M178" s="21"/>
      <c r="N178" s="21"/>
      <c r="O178" s="52"/>
      <c r="P178" s="53"/>
      <c r="Q178" s="47"/>
      <c r="R178" s="47"/>
      <c r="S178" s="47"/>
    </row>
    <row r="179" spans="1:19" s="48" customFormat="1" ht="47.25" customHeight="1" x14ac:dyDescent="0.25">
      <c r="A179" s="2">
        <v>178</v>
      </c>
      <c r="B179" s="59" t="s">
        <v>88</v>
      </c>
      <c r="C179" s="60" t="s">
        <v>558</v>
      </c>
      <c r="D179" s="61" t="s">
        <v>559</v>
      </c>
      <c r="E179" s="64">
        <v>181</v>
      </c>
      <c r="F179" s="62">
        <v>21797.68</v>
      </c>
      <c r="G179" s="3" t="s">
        <v>25</v>
      </c>
      <c r="H179" s="63">
        <v>43320</v>
      </c>
      <c r="I179" s="62">
        <v>21797.68</v>
      </c>
      <c r="J179" s="8" t="s">
        <v>15</v>
      </c>
      <c r="K179" s="37" t="s">
        <v>30</v>
      </c>
      <c r="L179" s="51"/>
      <c r="M179" s="21"/>
      <c r="N179" s="21"/>
      <c r="O179" s="52"/>
      <c r="P179" s="53"/>
      <c r="Q179" s="47"/>
      <c r="R179" s="47"/>
      <c r="S179" s="47"/>
    </row>
    <row r="180" spans="1:19" s="48" customFormat="1" ht="47.25" customHeight="1" x14ac:dyDescent="0.25">
      <c r="A180" s="2">
        <v>179</v>
      </c>
      <c r="B180" s="59" t="s">
        <v>88</v>
      </c>
      <c r="C180" s="60" t="s">
        <v>560</v>
      </c>
      <c r="D180" s="61" t="s">
        <v>561</v>
      </c>
      <c r="E180" s="64">
        <v>182</v>
      </c>
      <c r="F180" s="62">
        <v>16997.12</v>
      </c>
      <c r="G180" s="3" t="s">
        <v>25</v>
      </c>
      <c r="H180" s="63">
        <v>43320</v>
      </c>
      <c r="I180" s="62">
        <v>16997.12</v>
      </c>
      <c r="J180" s="8" t="s">
        <v>15</v>
      </c>
      <c r="K180" s="37" t="s">
        <v>30</v>
      </c>
      <c r="L180" s="51"/>
      <c r="M180" s="21"/>
      <c r="N180" s="21"/>
      <c r="O180" s="52"/>
      <c r="P180" s="53"/>
      <c r="Q180" s="47"/>
      <c r="R180" s="47"/>
      <c r="S180" s="47"/>
    </row>
    <row r="181" spans="1:19" s="48" customFormat="1" ht="47.25" customHeight="1" x14ac:dyDescent="0.25">
      <c r="A181" s="2">
        <v>180</v>
      </c>
      <c r="B181" s="59" t="s">
        <v>88</v>
      </c>
      <c r="C181" s="60" t="s">
        <v>562</v>
      </c>
      <c r="D181" s="61" t="s">
        <v>563</v>
      </c>
      <c r="E181" s="64">
        <v>183</v>
      </c>
      <c r="F181" s="62">
        <v>51675.4182</v>
      </c>
      <c r="G181" s="3" t="s">
        <v>25</v>
      </c>
      <c r="H181" s="63">
        <v>43320</v>
      </c>
      <c r="I181" s="62">
        <v>18569.11</v>
      </c>
      <c r="J181" s="8" t="s">
        <v>15</v>
      </c>
      <c r="K181" s="37" t="s">
        <v>30</v>
      </c>
      <c r="L181" s="51"/>
      <c r="M181" s="21"/>
      <c r="N181" s="21"/>
      <c r="O181" s="52"/>
      <c r="P181" s="53"/>
      <c r="Q181" s="47"/>
      <c r="R181" s="47"/>
      <c r="S181" s="47"/>
    </row>
    <row r="182" spans="1:19" s="48" customFormat="1" ht="47.25" customHeight="1" x14ac:dyDescent="0.25">
      <c r="A182" s="2">
        <v>181</v>
      </c>
      <c r="B182" s="59" t="s">
        <v>88</v>
      </c>
      <c r="C182" s="60" t="s">
        <v>562</v>
      </c>
      <c r="D182" s="61" t="s">
        <v>564</v>
      </c>
      <c r="E182" s="64">
        <v>184</v>
      </c>
      <c r="F182" s="62">
        <v>38702.583500000001</v>
      </c>
      <c r="G182" s="3" t="s">
        <v>25</v>
      </c>
      <c r="H182" s="63">
        <v>43320</v>
      </c>
      <c r="I182" s="62">
        <v>0</v>
      </c>
      <c r="J182" s="8" t="s">
        <v>15</v>
      </c>
      <c r="K182" s="37" t="s">
        <v>30</v>
      </c>
      <c r="L182" s="51"/>
      <c r="M182" s="21"/>
      <c r="N182" s="21"/>
      <c r="O182" s="52"/>
      <c r="P182" s="53"/>
      <c r="Q182" s="47"/>
      <c r="R182" s="47"/>
      <c r="S182" s="47"/>
    </row>
    <row r="183" spans="1:19" s="48" customFormat="1" ht="47.25" customHeight="1" x14ac:dyDescent="0.25">
      <c r="A183" s="2">
        <v>182</v>
      </c>
      <c r="B183" s="59" t="s">
        <v>88</v>
      </c>
      <c r="C183" s="60" t="s">
        <v>56</v>
      </c>
      <c r="D183" s="61" t="s">
        <v>565</v>
      </c>
      <c r="E183" s="64">
        <v>185</v>
      </c>
      <c r="F183" s="62">
        <v>38462.608800000002</v>
      </c>
      <c r="G183" s="3" t="s">
        <v>25</v>
      </c>
      <c r="H183" s="63">
        <v>43320</v>
      </c>
      <c r="I183" s="62">
        <v>0</v>
      </c>
      <c r="J183" s="8" t="s">
        <v>15</v>
      </c>
      <c r="K183" s="37" t="s">
        <v>30</v>
      </c>
      <c r="L183" s="51"/>
      <c r="M183" s="21"/>
      <c r="N183" s="21"/>
      <c r="O183" s="52"/>
      <c r="P183" s="53"/>
      <c r="Q183" s="47"/>
      <c r="R183" s="47"/>
      <c r="S183" s="47"/>
    </row>
    <row r="184" spans="1:19" s="48" customFormat="1" ht="47.25" customHeight="1" x14ac:dyDescent="0.25">
      <c r="A184" s="2">
        <v>183</v>
      </c>
      <c r="B184" s="59" t="s">
        <v>88</v>
      </c>
      <c r="C184" s="60" t="s">
        <v>566</v>
      </c>
      <c r="D184" s="61" t="s">
        <v>567</v>
      </c>
      <c r="E184" s="64">
        <v>186</v>
      </c>
      <c r="F184" s="62">
        <v>10399.98</v>
      </c>
      <c r="G184" s="3" t="s">
        <v>25</v>
      </c>
      <c r="H184" s="63">
        <v>43320</v>
      </c>
      <c r="I184" s="62">
        <v>10399.98</v>
      </c>
      <c r="J184" s="8" t="s">
        <v>15</v>
      </c>
      <c r="K184" s="37" t="s">
        <v>30</v>
      </c>
      <c r="L184" s="51"/>
      <c r="M184" s="21"/>
      <c r="N184" s="21"/>
      <c r="O184" s="54"/>
      <c r="P184" s="53"/>
      <c r="Q184" s="47"/>
      <c r="R184" s="47"/>
      <c r="S184" s="47"/>
    </row>
    <row r="185" spans="1:19" s="48" customFormat="1" ht="47.25" customHeight="1" x14ac:dyDescent="0.25">
      <c r="A185" s="2">
        <v>184</v>
      </c>
      <c r="B185" s="59" t="s">
        <v>88</v>
      </c>
      <c r="C185" s="60" t="s">
        <v>568</v>
      </c>
      <c r="D185" s="61" t="s">
        <v>569</v>
      </c>
      <c r="E185" s="64">
        <v>187</v>
      </c>
      <c r="F185" s="62">
        <v>27498.69</v>
      </c>
      <c r="G185" s="3" t="s">
        <v>25</v>
      </c>
      <c r="H185" s="63">
        <v>43321</v>
      </c>
      <c r="I185" s="62">
        <v>27498.69</v>
      </c>
      <c r="J185" s="8" t="s">
        <v>15</v>
      </c>
      <c r="K185" s="37" t="s">
        <v>93</v>
      </c>
      <c r="L185" s="51"/>
      <c r="M185" s="21"/>
      <c r="N185" s="21"/>
      <c r="O185" s="54"/>
      <c r="P185" s="53"/>
      <c r="Q185" s="47"/>
      <c r="R185" s="47"/>
      <c r="S185" s="47"/>
    </row>
    <row r="186" spans="1:19" s="48" customFormat="1" ht="47.25" customHeight="1" x14ac:dyDescent="0.25">
      <c r="A186" s="2">
        <v>185</v>
      </c>
      <c r="B186" s="59" t="s">
        <v>451</v>
      </c>
      <c r="C186" s="60" t="s">
        <v>444</v>
      </c>
      <c r="D186" s="61" t="s">
        <v>570</v>
      </c>
      <c r="E186" s="64">
        <v>188</v>
      </c>
      <c r="F186" s="62">
        <v>6498.9120000000003</v>
      </c>
      <c r="G186" s="3" t="s">
        <v>25</v>
      </c>
      <c r="H186" s="63">
        <v>43322</v>
      </c>
      <c r="I186" s="62">
        <v>6498.9120000000003</v>
      </c>
      <c r="J186" s="8" t="s">
        <v>15</v>
      </c>
      <c r="K186" s="37" t="s">
        <v>30</v>
      </c>
      <c r="L186" s="51"/>
      <c r="M186" s="21"/>
      <c r="N186" s="21"/>
      <c r="O186" s="52"/>
      <c r="P186" s="53"/>
      <c r="Q186" s="47"/>
      <c r="R186" s="47"/>
      <c r="S186" s="47"/>
    </row>
    <row r="187" spans="1:19" s="48" customFormat="1" ht="47.25" customHeight="1" x14ac:dyDescent="0.25">
      <c r="A187" s="2">
        <v>186</v>
      </c>
      <c r="B187" s="59" t="s">
        <v>451</v>
      </c>
      <c r="C187" s="60" t="s">
        <v>571</v>
      </c>
      <c r="D187" s="61" t="s">
        <v>572</v>
      </c>
      <c r="E187" s="64">
        <v>189</v>
      </c>
      <c r="F187" s="62">
        <v>10796.84</v>
      </c>
      <c r="G187" s="3" t="s">
        <v>25</v>
      </c>
      <c r="H187" s="63">
        <v>43325</v>
      </c>
      <c r="I187" s="62">
        <v>10796.84</v>
      </c>
      <c r="J187" s="8" t="s">
        <v>15</v>
      </c>
      <c r="K187" s="37" t="s">
        <v>30</v>
      </c>
      <c r="L187" s="51"/>
      <c r="M187" s="21"/>
      <c r="N187" s="21"/>
      <c r="O187" s="52"/>
      <c r="P187" s="53"/>
      <c r="Q187" s="47"/>
      <c r="R187" s="47"/>
      <c r="S187" s="47"/>
    </row>
    <row r="188" spans="1:19" s="48" customFormat="1" ht="42.75" customHeight="1" x14ac:dyDescent="0.25">
      <c r="A188" s="2">
        <v>187</v>
      </c>
      <c r="B188" s="59" t="s">
        <v>88</v>
      </c>
      <c r="C188" s="60" t="s">
        <v>573</v>
      </c>
      <c r="D188" s="61" t="s">
        <v>574</v>
      </c>
      <c r="E188" s="64">
        <v>190</v>
      </c>
      <c r="F188" s="62">
        <v>0</v>
      </c>
      <c r="G188" s="3" t="s">
        <v>25</v>
      </c>
      <c r="H188" s="63">
        <v>43325</v>
      </c>
      <c r="I188" s="62">
        <v>0</v>
      </c>
      <c r="J188" s="8" t="s">
        <v>15</v>
      </c>
      <c r="K188" s="37" t="s">
        <v>30</v>
      </c>
      <c r="L188" s="51"/>
      <c r="M188" s="21"/>
      <c r="N188" s="21"/>
      <c r="O188" s="52"/>
      <c r="P188" s="53"/>
      <c r="Q188" s="47"/>
      <c r="R188" s="47"/>
      <c r="S188" s="47"/>
    </row>
    <row r="189" spans="1:19" s="48" customFormat="1" ht="42.75" customHeight="1" x14ac:dyDescent="0.25">
      <c r="A189" s="2">
        <v>188</v>
      </c>
      <c r="B189" s="59" t="s">
        <v>88</v>
      </c>
      <c r="C189" s="60" t="s">
        <v>575</v>
      </c>
      <c r="D189" s="61" t="s">
        <v>576</v>
      </c>
      <c r="E189" s="64">
        <v>191</v>
      </c>
      <c r="F189" s="62">
        <v>9300</v>
      </c>
      <c r="G189" s="3" t="s">
        <v>25</v>
      </c>
      <c r="H189" s="63">
        <v>43326</v>
      </c>
      <c r="I189" s="62">
        <v>9300</v>
      </c>
      <c r="J189" s="8" t="s">
        <v>15</v>
      </c>
      <c r="K189" s="37" t="s">
        <v>30</v>
      </c>
      <c r="L189" s="51"/>
      <c r="M189" s="21"/>
      <c r="N189" s="21"/>
      <c r="O189" s="52"/>
      <c r="P189" s="53"/>
      <c r="Q189" s="47"/>
      <c r="R189" s="47"/>
      <c r="S189" s="47"/>
    </row>
    <row r="190" spans="1:19" s="48" customFormat="1" ht="42.75" customHeight="1" x14ac:dyDescent="0.25">
      <c r="A190" s="2">
        <v>189</v>
      </c>
      <c r="B190" s="59" t="s">
        <v>88</v>
      </c>
      <c r="C190" s="60" t="s">
        <v>577</v>
      </c>
      <c r="D190" s="61" t="s">
        <v>723</v>
      </c>
      <c r="E190" s="64">
        <v>192</v>
      </c>
      <c r="F190" s="62">
        <v>17400</v>
      </c>
      <c r="G190" s="3" t="s">
        <v>25</v>
      </c>
      <c r="H190" s="63">
        <v>43328</v>
      </c>
      <c r="I190" s="62">
        <v>17400</v>
      </c>
      <c r="J190" s="8" t="s">
        <v>15</v>
      </c>
      <c r="K190" s="37" t="s">
        <v>30</v>
      </c>
      <c r="L190" s="51"/>
      <c r="M190" s="21"/>
      <c r="N190" s="21"/>
      <c r="O190" s="52"/>
      <c r="P190" s="53"/>
      <c r="Q190" s="47"/>
      <c r="R190" s="47"/>
      <c r="S190" s="47"/>
    </row>
    <row r="191" spans="1:19" s="48" customFormat="1" ht="42.75" customHeight="1" x14ac:dyDescent="0.25">
      <c r="A191" s="2">
        <v>190</v>
      </c>
      <c r="B191" s="59" t="s">
        <v>88</v>
      </c>
      <c r="C191" s="60" t="s">
        <v>578</v>
      </c>
      <c r="D191" s="61" t="s">
        <v>579</v>
      </c>
      <c r="E191" s="64">
        <v>193</v>
      </c>
      <c r="F191" s="62">
        <v>7199.46</v>
      </c>
      <c r="G191" s="3" t="s">
        <v>25</v>
      </c>
      <c r="H191" s="63">
        <v>43328</v>
      </c>
      <c r="I191" s="62">
        <v>7199.46</v>
      </c>
      <c r="J191" s="8" t="s">
        <v>15</v>
      </c>
      <c r="K191" s="37" t="s">
        <v>30</v>
      </c>
      <c r="L191" s="51"/>
      <c r="M191" s="21"/>
      <c r="N191" s="21"/>
      <c r="O191" s="52"/>
      <c r="P191" s="53"/>
      <c r="Q191" s="47"/>
      <c r="R191" s="47"/>
      <c r="S191" s="47"/>
    </row>
    <row r="192" spans="1:19" s="48" customFormat="1" ht="42.75" customHeight="1" x14ac:dyDescent="0.25">
      <c r="A192" s="2">
        <v>191</v>
      </c>
      <c r="B192" s="59" t="s">
        <v>88</v>
      </c>
      <c r="C192" s="60" t="s">
        <v>580</v>
      </c>
      <c r="D192" s="61" t="s">
        <v>581</v>
      </c>
      <c r="E192" s="64">
        <v>194</v>
      </c>
      <c r="F192" s="62">
        <v>29140.65</v>
      </c>
      <c r="G192" s="3" t="s">
        <v>25</v>
      </c>
      <c r="H192" s="63">
        <v>43328</v>
      </c>
      <c r="I192" s="62">
        <v>29140.65</v>
      </c>
      <c r="J192" s="8" t="s">
        <v>15</v>
      </c>
      <c r="K192" s="37" t="s">
        <v>30</v>
      </c>
      <c r="L192" s="51"/>
      <c r="M192" s="21"/>
      <c r="N192" s="21"/>
      <c r="O192" s="52"/>
      <c r="P192" s="53"/>
      <c r="Q192" s="47"/>
      <c r="R192" s="47"/>
      <c r="S192" s="47"/>
    </row>
    <row r="193" spans="1:19" s="48" customFormat="1" ht="42.75" customHeight="1" x14ac:dyDescent="0.25">
      <c r="A193" s="2">
        <v>192</v>
      </c>
      <c r="B193" s="59" t="s">
        <v>88</v>
      </c>
      <c r="C193" s="60" t="s">
        <v>580</v>
      </c>
      <c r="D193" s="61" t="s">
        <v>582</v>
      </c>
      <c r="E193" s="64">
        <v>195</v>
      </c>
      <c r="F193" s="62">
        <v>17559.64</v>
      </c>
      <c r="G193" s="3" t="s">
        <v>25</v>
      </c>
      <c r="H193" s="63">
        <v>43328</v>
      </c>
      <c r="I193" s="62">
        <v>17559.64</v>
      </c>
      <c r="J193" s="8" t="s">
        <v>15</v>
      </c>
      <c r="K193" s="37" t="s">
        <v>30</v>
      </c>
      <c r="L193" s="51"/>
      <c r="M193" s="21"/>
      <c r="N193" s="21"/>
      <c r="O193" s="52"/>
      <c r="P193" s="53"/>
      <c r="Q193" s="47"/>
      <c r="R193" s="47"/>
      <c r="S193" s="47"/>
    </row>
    <row r="194" spans="1:19" s="48" customFormat="1" ht="42.75" customHeight="1" x14ac:dyDescent="0.25">
      <c r="A194" s="2">
        <v>193</v>
      </c>
      <c r="B194" s="59" t="s">
        <v>88</v>
      </c>
      <c r="C194" s="60" t="s">
        <v>583</v>
      </c>
      <c r="D194" s="61" t="s">
        <v>584</v>
      </c>
      <c r="E194" s="64">
        <v>196</v>
      </c>
      <c r="F194" s="62">
        <v>129778.23</v>
      </c>
      <c r="G194" s="3" t="s">
        <v>25</v>
      </c>
      <c r="H194" s="63">
        <v>43328</v>
      </c>
      <c r="I194" s="62">
        <v>76601.59</v>
      </c>
      <c r="J194" s="8" t="s">
        <v>15</v>
      </c>
      <c r="K194" s="37" t="s">
        <v>30</v>
      </c>
      <c r="L194" s="51"/>
      <c r="M194" s="21"/>
      <c r="N194" s="21"/>
      <c r="O194" s="54"/>
      <c r="P194" s="53"/>
      <c r="Q194" s="47"/>
      <c r="R194" s="47"/>
      <c r="S194" s="47"/>
    </row>
    <row r="195" spans="1:19" s="48" customFormat="1" ht="48" customHeight="1" x14ac:dyDescent="0.25">
      <c r="A195" s="2">
        <v>194</v>
      </c>
      <c r="B195" s="59" t="s">
        <v>88</v>
      </c>
      <c r="C195" s="60" t="s">
        <v>508</v>
      </c>
      <c r="D195" s="61" t="s">
        <v>585</v>
      </c>
      <c r="E195" s="64">
        <v>197</v>
      </c>
      <c r="F195" s="62">
        <v>37493.748200000002</v>
      </c>
      <c r="G195" s="3" t="s">
        <v>25</v>
      </c>
      <c r="H195" s="63">
        <v>43328</v>
      </c>
      <c r="I195" s="62">
        <v>36712.04</v>
      </c>
      <c r="J195" s="8" t="s">
        <v>15</v>
      </c>
      <c r="K195" s="37" t="s">
        <v>30</v>
      </c>
      <c r="L195" s="51"/>
      <c r="M195" s="21"/>
      <c r="N195" s="21"/>
      <c r="O195" s="54"/>
      <c r="P195" s="53"/>
      <c r="Q195" s="47"/>
      <c r="R195" s="47"/>
      <c r="S195" s="47"/>
    </row>
    <row r="196" spans="1:19" s="48" customFormat="1" ht="48" customHeight="1" x14ac:dyDescent="0.25">
      <c r="A196" s="2">
        <v>195</v>
      </c>
      <c r="B196" s="59" t="s">
        <v>586</v>
      </c>
      <c r="C196" s="60" t="s">
        <v>587</v>
      </c>
      <c r="D196" s="61" t="s">
        <v>588</v>
      </c>
      <c r="E196" s="64">
        <v>198</v>
      </c>
      <c r="F196" s="62">
        <v>225</v>
      </c>
      <c r="G196" s="3" t="s">
        <v>14</v>
      </c>
      <c r="H196" s="63">
        <v>43328</v>
      </c>
      <c r="I196" s="62">
        <v>225</v>
      </c>
      <c r="J196" s="8" t="s">
        <v>15</v>
      </c>
      <c r="K196" s="37" t="s">
        <v>93</v>
      </c>
      <c r="L196" s="51"/>
      <c r="M196" s="21"/>
      <c r="N196" s="21"/>
      <c r="O196" s="54"/>
      <c r="P196" s="53"/>
      <c r="Q196" s="47"/>
      <c r="R196" s="47"/>
      <c r="S196" s="47"/>
    </row>
    <row r="197" spans="1:19" s="48" customFormat="1" ht="48" customHeight="1" x14ac:dyDescent="0.25">
      <c r="A197" s="2">
        <v>196</v>
      </c>
      <c r="B197" s="59">
        <v>50700000</v>
      </c>
      <c r="C197" s="60" t="s">
        <v>589</v>
      </c>
      <c r="D197" s="61" t="s">
        <v>590</v>
      </c>
      <c r="E197" s="64">
        <v>199</v>
      </c>
      <c r="F197" s="62">
        <v>750</v>
      </c>
      <c r="G197" s="3" t="s">
        <v>14</v>
      </c>
      <c r="H197" s="63">
        <v>43334</v>
      </c>
      <c r="I197" s="62">
        <v>750</v>
      </c>
      <c r="J197" s="8" t="s">
        <v>15</v>
      </c>
      <c r="K197" s="37" t="s">
        <v>16</v>
      </c>
      <c r="L197" s="51"/>
      <c r="M197" s="21"/>
      <c r="N197" s="21"/>
      <c r="O197" s="54"/>
      <c r="P197" s="53"/>
      <c r="Q197" s="47"/>
      <c r="R197" s="47"/>
      <c r="S197" s="47"/>
    </row>
    <row r="198" spans="1:19" s="48" customFormat="1" ht="48" customHeight="1" x14ac:dyDescent="0.25">
      <c r="A198" s="2">
        <v>197</v>
      </c>
      <c r="B198" s="59">
        <v>50700000</v>
      </c>
      <c r="C198" s="60" t="s">
        <v>591</v>
      </c>
      <c r="D198" s="61" t="s">
        <v>592</v>
      </c>
      <c r="E198" s="64">
        <v>200</v>
      </c>
      <c r="F198" s="62">
        <v>89</v>
      </c>
      <c r="G198" s="3" t="s">
        <v>14</v>
      </c>
      <c r="H198" s="63">
        <v>43334</v>
      </c>
      <c r="I198" s="62">
        <v>89</v>
      </c>
      <c r="J198" s="8" t="s">
        <v>15</v>
      </c>
      <c r="K198" s="37" t="s">
        <v>16</v>
      </c>
      <c r="L198" s="51"/>
      <c r="M198" s="21"/>
      <c r="N198" s="21"/>
      <c r="O198" s="52"/>
      <c r="P198" s="53"/>
      <c r="Q198" s="47"/>
      <c r="R198" s="47"/>
      <c r="S198" s="47"/>
    </row>
    <row r="199" spans="1:19" s="48" customFormat="1" ht="48" customHeight="1" x14ac:dyDescent="0.25">
      <c r="A199" s="2">
        <v>198</v>
      </c>
      <c r="B199" s="59">
        <v>45500000</v>
      </c>
      <c r="C199" s="60" t="s">
        <v>591</v>
      </c>
      <c r="D199" s="61" t="s">
        <v>593</v>
      </c>
      <c r="E199" s="64">
        <v>201</v>
      </c>
      <c r="F199" s="62">
        <v>243.37</v>
      </c>
      <c r="G199" s="3" t="s">
        <v>14</v>
      </c>
      <c r="H199" s="63">
        <v>43334</v>
      </c>
      <c r="I199" s="62">
        <v>243.37</v>
      </c>
      <c r="J199" s="8" t="s">
        <v>15</v>
      </c>
      <c r="K199" s="37" t="s">
        <v>16</v>
      </c>
      <c r="L199" s="51"/>
      <c r="M199" s="21"/>
      <c r="N199" s="21"/>
      <c r="O199" s="52"/>
      <c r="P199" s="53"/>
      <c r="Q199" s="47"/>
      <c r="R199" s="47"/>
      <c r="S199" s="47"/>
    </row>
    <row r="200" spans="1:19" s="48" customFormat="1" ht="48" customHeight="1" x14ac:dyDescent="0.25">
      <c r="A200" s="2">
        <v>199</v>
      </c>
      <c r="B200" s="59" t="s">
        <v>88</v>
      </c>
      <c r="C200" s="60" t="s">
        <v>594</v>
      </c>
      <c r="D200" s="61" t="s">
        <v>724</v>
      </c>
      <c r="E200" s="64">
        <v>202</v>
      </c>
      <c r="F200" s="62">
        <v>22700.76</v>
      </c>
      <c r="G200" s="3" t="s">
        <v>25</v>
      </c>
      <c r="H200" s="63">
        <v>43334</v>
      </c>
      <c r="I200" s="62">
        <v>22700.76</v>
      </c>
      <c r="J200" s="8" t="s">
        <v>15</v>
      </c>
      <c r="K200" s="37" t="s">
        <v>30</v>
      </c>
      <c r="L200" s="51"/>
      <c r="M200" s="21"/>
      <c r="N200" s="21"/>
      <c r="O200" s="54"/>
      <c r="P200" s="53"/>
      <c r="Q200" s="47"/>
      <c r="R200" s="47"/>
      <c r="S200" s="47"/>
    </row>
    <row r="201" spans="1:19" s="50" customFormat="1" ht="48" customHeight="1" x14ac:dyDescent="0.25">
      <c r="A201" s="2">
        <v>200</v>
      </c>
      <c r="B201" s="59" t="s">
        <v>88</v>
      </c>
      <c r="C201" s="60" t="s">
        <v>595</v>
      </c>
      <c r="D201" s="61" t="s">
        <v>596</v>
      </c>
      <c r="E201" s="64">
        <v>203</v>
      </c>
      <c r="F201" s="62">
        <v>16400.78</v>
      </c>
      <c r="G201" s="3" t="s">
        <v>25</v>
      </c>
      <c r="H201" s="63">
        <v>43334</v>
      </c>
      <c r="I201" s="62">
        <v>16400.78</v>
      </c>
      <c r="J201" s="8" t="s">
        <v>15</v>
      </c>
      <c r="K201" s="37" t="s">
        <v>30</v>
      </c>
      <c r="L201" s="51"/>
      <c r="M201" s="21"/>
      <c r="N201" s="21"/>
      <c r="O201" s="55"/>
      <c r="P201" s="56"/>
      <c r="Q201" s="49"/>
      <c r="R201" s="49"/>
      <c r="S201" s="49"/>
    </row>
    <row r="202" spans="1:19" s="48" customFormat="1" ht="48" customHeight="1" x14ac:dyDescent="0.25">
      <c r="A202" s="2">
        <v>201</v>
      </c>
      <c r="B202" s="59">
        <v>31500000</v>
      </c>
      <c r="C202" s="60" t="s">
        <v>597</v>
      </c>
      <c r="D202" s="61" t="s">
        <v>598</v>
      </c>
      <c r="E202" s="64">
        <v>204</v>
      </c>
      <c r="F202" s="62">
        <v>314.88</v>
      </c>
      <c r="G202" s="3" t="s">
        <v>14</v>
      </c>
      <c r="H202" s="63">
        <v>43334</v>
      </c>
      <c r="I202" s="62">
        <v>314.88</v>
      </c>
      <c r="J202" s="8" t="s">
        <v>15</v>
      </c>
      <c r="K202" s="37" t="s">
        <v>93</v>
      </c>
      <c r="L202" s="51"/>
      <c r="M202" s="21"/>
      <c r="N202" s="21"/>
      <c r="O202" s="52"/>
      <c r="P202" s="53"/>
      <c r="Q202" s="47"/>
      <c r="R202" s="47"/>
      <c r="S202" s="47"/>
    </row>
    <row r="203" spans="1:19" s="50" customFormat="1" ht="48" customHeight="1" x14ac:dyDescent="0.25">
      <c r="A203" s="2">
        <v>202</v>
      </c>
      <c r="B203" s="59" t="s">
        <v>88</v>
      </c>
      <c r="C203" s="60" t="s">
        <v>599</v>
      </c>
      <c r="D203" s="61" t="s">
        <v>600</v>
      </c>
      <c r="E203" s="64">
        <v>205</v>
      </c>
      <c r="F203" s="62">
        <v>10199.52</v>
      </c>
      <c r="G203" s="3" t="s">
        <v>25</v>
      </c>
      <c r="H203" s="63">
        <v>43335</v>
      </c>
      <c r="I203" s="62">
        <v>10199.52</v>
      </c>
      <c r="J203" s="8" t="s">
        <v>15</v>
      </c>
      <c r="K203" s="37" t="s">
        <v>30</v>
      </c>
      <c r="L203" s="51"/>
      <c r="M203" s="21"/>
      <c r="N203" s="21"/>
      <c r="O203" s="55"/>
      <c r="P203" s="56"/>
      <c r="Q203" s="49"/>
      <c r="R203" s="49"/>
      <c r="S203" s="49"/>
    </row>
    <row r="204" spans="1:19" s="50" customFormat="1" ht="48" customHeight="1" x14ac:dyDescent="0.25">
      <c r="A204" s="2">
        <v>203</v>
      </c>
      <c r="B204" s="59" t="s">
        <v>88</v>
      </c>
      <c r="C204" s="60" t="s">
        <v>601</v>
      </c>
      <c r="D204" s="61" t="s">
        <v>602</v>
      </c>
      <c r="E204" s="64">
        <v>206</v>
      </c>
      <c r="F204" s="62">
        <v>23085</v>
      </c>
      <c r="G204" s="3" t="s">
        <v>25</v>
      </c>
      <c r="H204" s="63">
        <v>43335</v>
      </c>
      <c r="I204" s="62">
        <v>22975</v>
      </c>
      <c r="J204" s="8" t="s">
        <v>15</v>
      </c>
      <c r="K204" s="37" t="s">
        <v>30</v>
      </c>
      <c r="L204" s="51"/>
      <c r="M204" s="21"/>
      <c r="N204" s="21"/>
      <c r="O204" s="55"/>
      <c r="P204" s="56"/>
      <c r="Q204" s="49"/>
      <c r="R204" s="49"/>
      <c r="S204" s="49"/>
    </row>
    <row r="205" spans="1:19" s="50" customFormat="1" ht="48" customHeight="1" x14ac:dyDescent="0.25">
      <c r="A205" s="2">
        <v>204</v>
      </c>
      <c r="B205" s="59" t="s">
        <v>88</v>
      </c>
      <c r="C205" s="60" t="s">
        <v>603</v>
      </c>
      <c r="D205" s="61" t="s">
        <v>604</v>
      </c>
      <c r="E205" s="64">
        <v>207</v>
      </c>
      <c r="F205" s="62">
        <v>63180</v>
      </c>
      <c r="G205" s="3" t="s">
        <v>25</v>
      </c>
      <c r="H205" s="63">
        <v>43335</v>
      </c>
      <c r="I205" s="62">
        <v>62864.1</v>
      </c>
      <c r="J205" s="8" t="s">
        <v>15</v>
      </c>
      <c r="K205" s="37" t="s">
        <v>30</v>
      </c>
      <c r="L205" s="51"/>
      <c r="M205" s="21"/>
      <c r="N205" s="21"/>
      <c r="O205" s="55"/>
      <c r="P205" s="56"/>
      <c r="Q205" s="49"/>
      <c r="R205" s="49"/>
      <c r="S205" s="49"/>
    </row>
    <row r="206" spans="1:19" s="48" customFormat="1" ht="48" customHeight="1" x14ac:dyDescent="0.25">
      <c r="A206" s="2">
        <v>205</v>
      </c>
      <c r="B206" s="59" t="s">
        <v>88</v>
      </c>
      <c r="C206" s="60" t="s">
        <v>605</v>
      </c>
      <c r="D206" s="61" t="s">
        <v>606</v>
      </c>
      <c r="E206" s="64">
        <v>208</v>
      </c>
      <c r="F206" s="62">
        <v>8499.92</v>
      </c>
      <c r="G206" s="3" t="s">
        <v>25</v>
      </c>
      <c r="H206" s="63">
        <v>43335</v>
      </c>
      <c r="I206" s="62">
        <v>8371.5300000000007</v>
      </c>
      <c r="J206" s="8" t="s">
        <v>15</v>
      </c>
      <c r="K206" s="37" t="s">
        <v>93</v>
      </c>
      <c r="L206" s="51"/>
      <c r="M206" s="21"/>
      <c r="N206" s="21"/>
      <c r="O206" s="52"/>
      <c r="P206" s="53"/>
      <c r="Q206" s="47"/>
      <c r="R206" s="47"/>
      <c r="S206" s="47"/>
    </row>
    <row r="207" spans="1:19" s="48" customFormat="1" ht="48" customHeight="1" x14ac:dyDescent="0.25">
      <c r="A207" s="2">
        <v>206</v>
      </c>
      <c r="B207" s="59" t="s">
        <v>88</v>
      </c>
      <c r="C207" s="60" t="s">
        <v>607</v>
      </c>
      <c r="D207" s="61" t="s">
        <v>608</v>
      </c>
      <c r="E207" s="64">
        <v>209</v>
      </c>
      <c r="F207" s="62">
        <v>17796.560700000002</v>
      </c>
      <c r="G207" s="3" t="s">
        <v>25</v>
      </c>
      <c r="H207" s="63">
        <v>43336</v>
      </c>
      <c r="I207" s="62">
        <v>17796.560700000002</v>
      </c>
      <c r="J207" s="8" t="s">
        <v>15</v>
      </c>
      <c r="K207" s="37" t="s">
        <v>30</v>
      </c>
      <c r="L207" s="51"/>
      <c r="M207" s="21"/>
      <c r="N207" s="21"/>
      <c r="O207" s="52"/>
      <c r="P207" s="53"/>
      <c r="Q207" s="47"/>
      <c r="R207" s="47"/>
      <c r="S207" s="47"/>
    </row>
    <row r="208" spans="1:19" s="48" customFormat="1" ht="48" customHeight="1" x14ac:dyDescent="0.25">
      <c r="A208" s="2">
        <v>207</v>
      </c>
      <c r="B208" s="59" t="s">
        <v>88</v>
      </c>
      <c r="C208" s="60" t="s">
        <v>609</v>
      </c>
      <c r="D208" s="61" t="s">
        <v>610</v>
      </c>
      <c r="E208" s="64">
        <v>210</v>
      </c>
      <c r="F208" s="62">
        <v>63945.568299999999</v>
      </c>
      <c r="G208" s="3" t="s">
        <v>25</v>
      </c>
      <c r="H208" s="63">
        <v>43336</v>
      </c>
      <c r="I208" s="62">
        <v>22713.57</v>
      </c>
      <c r="J208" s="8" t="s">
        <v>15</v>
      </c>
      <c r="K208" s="37" t="s">
        <v>30</v>
      </c>
      <c r="L208" s="51"/>
      <c r="M208" s="21"/>
      <c r="N208" s="21"/>
      <c r="O208" s="52"/>
      <c r="P208" s="53"/>
      <c r="Q208" s="47"/>
      <c r="R208" s="47"/>
      <c r="S208" s="47"/>
    </row>
    <row r="209" spans="1:19" s="48" customFormat="1" ht="48" customHeight="1" x14ac:dyDescent="0.25">
      <c r="A209" s="2">
        <v>208</v>
      </c>
      <c r="B209" s="59" t="s">
        <v>88</v>
      </c>
      <c r="C209" s="60" t="s">
        <v>609</v>
      </c>
      <c r="D209" s="61" t="s">
        <v>611</v>
      </c>
      <c r="E209" s="64">
        <v>211</v>
      </c>
      <c r="F209" s="62">
        <v>25484.445800000001</v>
      </c>
      <c r="G209" s="3" t="s">
        <v>25</v>
      </c>
      <c r="H209" s="63">
        <v>43336</v>
      </c>
      <c r="I209" s="62">
        <v>0</v>
      </c>
      <c r="J209" s="8" t="s">
        <v>15</v>
      </c>
      <c r="K209" s="37" t="s">
        <v>30</v>
      </c>
      <c r="L209" s="51"/>
      <c r="M209" s="21"/>
      <c r="N209" s="21"/>
      <c r="O209" s="52"/>
      <c r="P209" s="53"/>
      <c r="Q209" s="47"/>
      <c r="R209" s="47"/>
      <c r="S209" s="47"/>
    </row>
    <row r="210" spans="1:19" s="48" customFormat="1" ht="48" customHeight="1" x14ac:dyDescent="0.25">
      <c r="A210" s="2">
        <v>209</v>
      </c>
      <c r="B210" s="59" t="s">
        <v>88</v>
      </c>
      <c r="C210" s="60" t="s">
        <v>609</v>
      </c>
      <c r="D210" s="61" t="s">
        <v>612</v>
      </c>
      <c r="E210" s="64">
        <v>212</v>
      </c>
      <c r="F210" s="62">
        <v>26194.017599999999</v>
      </c>
      <c r="G210" s="3" t="s">
        <v>25</v>
      </c>
      <c r="H210" s="63">
        <v>43336</v>
      </c>
      <c r="I210" s="62">
        <v>26082.38</v>
      </c>
      <c r="J210" s="8" t="s">
        <v>15</v>
      </c>
      <c r="K210" s="37" t="s">
        <v>30</v>
      </c>
      <c r="L210" s="51"/>
      <c r="M210" s="21"/>
      <c r="N210" s="21"/>
      <c r="O210" s="52"/>
      <c r="P210" s="53"/>
      <c r="Q210" s="47"/>
      <c r="R210" s="47"/>
      <c r="S210" s="47"/>
    </row>
    <row r="211" spans="1:19" s="48" customFormat="1" ht="48" customHeight="1" x14ac:dyDescent="0.25">
      <c r="A211" s="2">
        <v>210</v>
      </c>
      <c r="B211" s="59" t="s">
        <v>88</v>
      </c>
      <c r="C211" s="60" t="s">
        <v>613</v>
      </c>
      <c r="D211" s="61" t="s">
        <v>614</v>
      </c>
      <c r="E211" s="64">
        <v>213</v>
      </c>
      <c r="F211" s="62">
        <v>14099.64</v>
      </c>
      <c r="G211" s="3" t="s">
        <v>25</v>
      </c>
      <c r="H211" s="63">
        <v>43339</v>
      </c>
      <c r="I211" s="62">
        <v>14099.64</v>
      </c>
      <c r="J211" s="8" t="s">
        <v>15</v>
      </c>
      <c r="K211" s="37" t="s">
        <v>30</v>
      </c>
      <c r="L211" s="51"/>
      <c r="M211" s="21"/>
      <c r="N211" s="21"/>
      <c r="O211" s="52"/>
      <c r="P211" s="53"/>
      <c r="Q211" s="47"/>
      <c r="R211" s="47"/>
      <c r="S211" s="47"/>
    </row>
    <row r="212" spans="1:19" s="48" customFormat="1" ht="48" customHeight="1" x14ac:dyDescent="0.25">
      <c r="A212" s="2">
        <v>211</v>
      </c>
      <c r="B212" s="59" t="s">
        <v>88</v>
      </c>
      <c r="C212" s="60" t="s">
        <v>615</v>
      </c>
      <c r="D212" s="61" t="s">
        <v>616</v>
      </c>
      <c r="E212" s="64">
        <v>214</v>
      </c>
      <c r="F212" s="62">
        <v>12050.8</v>
      </c>
      <c r="G212" s="3" t="s">
        <v>25</v>
      </c>
      <c r="H212" s="63">
        <v>43339</v>
      </c>
      <c r="I212" s="62">
        <v>12050.8</v>
      </c>
      <c r="J212" s="8" t="s">
        <v>15</v>
      </c>
      <c r="K212" s="37" t="s">
        <v>30</v>
      </c>
      <c r="L212" s="51"/>
      <c r="M212" s="21"/>
      <c r="N212" s="21"/>
      <c r="O212" s="54"/>
      <c r="P212" s="53"/>
      <c r="Q212" s="47"/>
      <c r="R212" s="47"/>
      <c r="S212" s="47"/>
    </row>
    <row r="213" spans="1:19" s="48" customFormat="1" ht="48" customHeight="1" x14ac:dyDescent="0.25">
      <c r="A213" s="2">
        <v>212</v>
      </c>
      <c r="B213" s="59" t="s">
        <v>88</v>
      </c>
      <c r="C213" s="60" t="s">
        <v>617</v>
      </c>
      <c r="D213" s="61" t="s">
        <v>618</v>
      </c>
      <c r="E213" s="64">
        <v>215</v>
      </c>
      <c r="F213" s="62">
        <v>7332.6</v>
      </c>
      <c r="G213" s="3" t="s">
        <v>25</v>
      </c>
      <c r="H213" s="63">
        <v>43339</v>
      </c>
      <c r="I213" s="62">
        <v>7332.6</v>
      </c>
      <c r="J213" s="8" t="s">
        <v>15</v>
      </c>
      <c r="K213" s="37" t="s">
        <v>30</v>
      </c>
      <c r="L213" s="51"/>
      <c r="M213" s="21"/>
      <c r="N213" s="21"/>
      <c r="O213" s="54"/>
      <c r="P213" s="53"/>
      <c r="Q213" s="47"/>
      <c r="R213" s="47"/>
      <c r="S213" s="47"/>
    </row>
    <row r="214" spans="1:19" s="48" customFormat="1" ht="48" customHeight="1" x14ac:dyDescent="0.25">
      <c r="A214" s="2">
        <v>213</v>
      </c>
      <c r="B214" s="59">
        <v>42600000</v>
      </c>
      <c r="C214" s="60" t="s">
        <v>332</v>
      </c>
      <c r="D214" s="61" t="s">
        <v>619</v>
      </c>
      <c r="E214" s="64">
        <v>216</v>
      </c>
      <c r="F214" s="62">
        <v>534</v>
      </c>
      <c r="G214" s="3" t="s">
        <v>14</v>
      </c>
      <c r="H214" s="63">
        <v>43341</v>
      </c>
      <c r="I214" s="62">
        <v>534</v>
      </c>
      <c r="J214" s="8" t="s">
        <v>15</v>
      </c>
      <c r="K214" s="37" t="s">
        <v>30</v>
      </c>
      <c r="L214" s="51"/>
      <c r="M214" s="21"/>
      <c r="N214" s="21"/>
      <c r="O214" s="52"/>
      <c r="P214" s="53"/>
      <c r="Q214" s="47"/>
      <c r="R214" s="47"/>
      <c r="S214" s="47"/>
    </row>
    <row r="215" spans="1:19" s="48" customFormat="1" ht="48" customHeight="1" x14ac:dyDescent="0.25">
      <c r="A215" s="2">
        <v>214</v>
      </c>
      <c r="B215" s="59" t="s">
        <v>335</v>
      </c>
      <c r="C215" s="60" t="s">
        <v>332</v>
      </c>
      <c r="D215" s="61" t="s">
        <v>620</v>
      </c>
      <c r="E215" s="64">
        <v>217</v>
      </c>
      <c r="F215" s="62">
        <v>600</v>
      </c>
      <c r="G215" s="3" t="s">
        <v>14</v>
      </c>
      <c r="H215" s="63">
        <v>43341</v>
      </c>
      <c r="I215" s="62">
        <v>600</v>
      </c>
      <c r="J215" s="8" t="s">
        <v>15</v>
      </c>
      <c r="K215" s="37" t="s">
        <v>30</v>
      </c>
      <c r="L215" s="51"/>
      <c r="M215" s="21"/>
      <c r="N215" s="21"/>
      <c r="O215" s="52"/>
      <c r="P215" s="53"/>
      <c r="Q215" s="47"/>
      <c r="R215" s="47"/>
      <c r="S215" s="47"/>
    </row>
    <row r="216" spans="1:19" s="48" customFormat="1" ht="48" customHeight="1" x14ac:dyDescent="0.25">
      <c r="A216" s="2">
        <v>215</v>
      </c>
      <c r="B216" s="59" t="s">
        <v>88</v>
      </c>
      <c r="C216" s="60" t="s">
        <v>621</v>
      </c>
      <c r="D216" s="61" t="s">
        <v>622</v>
      </c>
      <c r="E216" s="64">
        <v>218</v>
      </c>
      <c r="F216" s="62">
        <v>5479.6</v>
      </c>
      <c r="G216" s="3" t="s">
        <v>25</v>
      </c>
      <c r="H216" s="63">
        <v>43341</v>
      </c>
      <c r="I216" s="62">
        <v>5479.6</v>
      </c>
      <c r="J216" s="8" t="s">
        <v>15</v>
      </c>
      <c r="K216" s="37" t="s">
        <v>30</v>
      </c>
      <c r="L216" s="51"/>
      <c r="M216" s="21"/>
      <c r="N216" s="21"/>
      <c r="O216" s="54"/>
      <c r="P216" s="53"/>
      <c r="Q216" s="47"/>
      <c r="R216" s="47"/>
      <c r="S216" s="47"/>
    </row>
    <row r="217" spans="1:19" s="48" customFormat="1" ht="48" customHeight="1" x14ac:dyDescent="0.25">
      <c r="A217" s="2">
        <v>216</v>
      </c>
      <c r="B217" s="59" t="s">
        <v>88</v>
      </c>
      <c r="C217" s="60" t="s">
        <v>621</v>
      </c>
      <c r="D217" s="61" t="s">
        <v>623</v>
      </c>
      <c r="E217" s="64">
        <v>219</v>
      </c>
      <c r="F217" s="62">
        <v>23297.56</v>
      </c>
      <c r="G217" s="3" t="s">
        <v>25</v>
      </c>
      <c r="H217" s="63">
        <v>43341</v>
      </c>
      <c r="I217" s="62">
        <v>23297.56</v>
      </c>
      <c r="J217" s="8" t="s">
        <v>15</v>
      </c>
      <c r="K217" s="37" t="s">
        <v>30</v>
      </c>
      <c r="L217" s="51"/>
      <c r="M217" s="21"/>
      <c r="N217" s="21"/>
      <c r="O217" s="54"/>
      <c r="P217" s="53"/>
      <c r="Q217" s="47"/>
      <c r="R217" s="47"/>
      <c r="S217" s="47"/>
    </row>
    <row r="218" spans="1:19" s="48" customFormat="1" ht="48" customHeight="1" x14ac:dyDescent="0.25">
      <c r="A218" s="2">
        <v>217</v>
      </c>
      <c r="B218" s="59">
        <v>63100000</v>
      </c>
      <c r="C218" s="60" t="s">
        <v>624</v>
      </c>
      <c r="D218" s="61" t="s">
        <v>625</v>
      </c>
      <c r="E218" s="64">
        <v>220</v>
      </c>
      <c r="F218" s="62">
        <v>3985.8</v>
      </c>
      <c r="G218" s="3" t="s">
        <v>25</v>
      </c>
      <c r="H218" s="63">
        <v>43341</v>
      </c>
      <c r="I218" s="62">
        <v>3985.8</v>
      </c>
      <c r="J218" s="8" t="s">
        <v>15</v>
      </c>
      <c r="K218" s="37" t="s">
        <v>30</v>
      </c>
      <c r="L218" s="51"/>
      <c r="M218" s="21"/>
      <c r="N218" s="21"/>
      <c r="O218" s="54"/>
      <c r="P218" s="53"/>
      <c r="Q218" s="47"/>
      <c r="R218" s="47"/>
      <c r="S218" s="47"/>
    </row>
    <row r="219" spans="1:19" s="48" customFormat="1" ht="48" customHeight="1" x14ac:dyDescent="0.25">
      <c r="A219" s="2">
        <v>218</v>
      </c>
      <c r="B219" s="59">
        <v>34300000</v>
      </c>
      <c r="C219" s="60" t="s">
        <v>626</v>
      </c>
      <c r="D219" s="61" t="s">
        <v>627</v>
      </c>
      <c r="E219" s="64">
        <v>221</v>
      </c>
      <c r="F219" s="62">
        <v>6200</v>
      </c>
      <c r="G219" s="3" t="s">
        <v>70</v>
      </c>
      <c r="H219" s="63">
        <v>43342</v>
      </c>
      <c r="I219" s="62">
        <v>6200</v>
      </c>
      <c r="J219" s="8" t="s">
        <v>15</v>
      </c>
      <c r="K219" s="37" t="s">
        <v>16</v>
      </c>
      <c r="L219" s="51"/>
      <c r="M219" s="21"/>
      <c r="N219" s="21"/>
      <c r="O219" s="54"/>
      <c r="P219" s="53"/>
      <c r="Q219" s="47"/>
      <c r="R219" s="47"/>
      <c r="S219" s="47"/>
    </row>
    <row r="220" spans="1:19" s="48" customFormat="1" ht="48" customHeight="1" x14ac:dyDescent="0.25">
      <c r="A220" s="2">
        <v>219</v>
      </c>
      <c r="B220" s="59">
        <v>34300000</v>
      </c>
      <c r="C220" s="60" t="s">
        <v>626</v>
      </c>
      <c r="D220" s="61" t="s">
        <v>628</v>
      </c>
      <c r="E220" s="64">
        <v>222</v>
      </c>
      <c r="F220" s="62">
        <v>847.16</v>
      </c>
      <c r="G220" s="3" t="s">
        <v>70</v>
      </c>
      <c r="H220" s="63">
        <v>43342</v>
      </c>
      <c r="I220" s="62">
        <v>847.16</v>
      </c>
      <c r="J220" s="8" t="s">
        <v>15</v>
      </c>
      <c r="K220" s="37" t="s">
        <v>16</v>
      </c>
      <c r="L220" s="51"/>
      <c r="M220" s="21"/>
      <c r="N220" s="21"/>
      <c r="O220" s="54"/>
      <c r="P220" s="53"/>
      <c r="Q220" s="47"/>
      <c r="R220" s="47"/>
      <c r="S220" s="47"/>
    </row>
    <row r="221" spans="1:19" s="48" customFormat="1" ht="48" customHeight="1" x14ac:dyDescent="0.25">
      <c r="A221" s="2">
        <v>220</v>
      </c>
      <c r="B221" s="59">
        <v>34300000</v>
      </c>
      <c r="C221" s="60" t="s">
        <v>626</v>
      </c>
      <c r="D221" s="61" t="s">
        <v>629</v>
      </c>
      <c r="E221" s="64">
        <v>223</v>
      </c>
      <c r="F221" s="62">
        <v>1884</v>
      </c>
      <c r="G221" s="3" t="s">
        <v>70</v>
      </c>
      <c r="H221" s="63">
        <v>43342</v>
      </c>
      <c r="I221" s="62">
        <v>1884</v>
      </c>
      <c r="J221" s="8" t="s">
        <v>15</v>
      </c>
      <c r="K221" s="37" t="s">
        <v>16</v>
      </c>
      <c r="L221" s="51"/>
      <c r="M221" s="21"/>
      <c r="N221" s="21"/>
      <c r="O221" s="54"/>
      <c r="P221" s="53"/>
      <c r="Q221" s="47"/>
      <c r="R221" s="47"/>
      <c r="S221" s="47"/>
    </row>
    <row r="222" spans="1:19" s="48" customFormat="1" ht="48" customHeight="1" x14ac:dyDescent="0.25">
      <c r="A222" s="2">
        <v>221</v>
      </c>
      <c r="B222" s="59">
        <v>34300000</v>
      </c>
      <c r="C222" s="60" t="s">
        <v>626</v>
      </c>
      <c r="D222" s="61" t="s">
        <v>630</v>
      </c>
      <c r="E222" s="64">
        <v>224</v>
      </c>
      <c r="F222" s="62">
        <v>8400</v>
      </c>
      <c r="G222" s="3" t="s">
        <v>70</v>
      </c>
      <c r="H222" s="63">
        <v>43342</v>
      </c>
      <c r="I222" s="62">
        <v>8400</v>
      </c>
      <c r="J222" s="8" t="s">
        <v>15</v>
      </c>
      <c r="K222" s="37" t="s">
        <v>16</v>
      </c>
      <c r="L222" s="51"/>
      <c r="M222" s="21"/>
      <c r="N222" s="21"/>
      <c r="O222" s="52"/>
      <c r="P222" s="53"/>
      <c r="Q222" s="47"/>
      <c r="R222" s="47"/>
      <c r="S222" s="47"/>
    </row>
    <row r="223" spans="1:19" s="48" customFormat="1" ht="48" customHeight="1" x14ac:dyDescent="0.25">
      <c r="A223" s="2">
        <v>222</v>
      </c>
      <c r="B223" s="59">
        <v>34300000</v>
      </c>
      <c r="C223" s="60" t="s">
        <v>626</v>
      </c>
      <c r="D223" s="61" t="s">
        <v>631</v>
      </c>
      <c r="E223" s="64">
        <v>225</v>
      </c>
      <c r="F223" s="62">
        <v>27200</v>
      </c>
      <c r="G223" s="3" t="s">
        <v>70</v>
      </c>
      <c r="H223" s="63">
        <v>43342</v>
      </c>
      <c r="I223" s="62">
        <v>27200</v>
      </c>
      <c r="J223" s="8" t="s">
        <v>15</v>
      </c>
      <c r="K223" s="37" t="s">
        <v>16</v>
      </c>
      <c r="L223" s="51"/>
      <c r="M223" s="21"/>
      <c r="N223" s="21"/>
      <c r="O223" s="52"/>
      <c r="P223" s="53"/>
      <c r="Q223" s="47"/>
      <c r="R223" s="47"/>
      <c r="S223" s="47"/>
    </row>
    <row r="224" spans="1:19" s="48" customFormat="1" ht="48" customHeight="1" x14ac:dyDescent="0.25">
      <c r="A224" s="2">
        <v>223</v>
      </c>
      <c r="B224" s="59" t="s">
        <v>88</v>
      </c>
      <c r="C224" s="60" t="s">
        <v>632</v>
      </c>
      <c r="D224" s="61" t="s">
        <v>633</v>
      </c>
      <c r="E224" s="64">
        <v>226</v>
      </c>
      <c r="F224" s="62">
        <v>23595.881000000001</v>
      </c>
      <c r="G224" s="3" t="s">
        <v>25</v>
      </c>
      <c r="H224" s="63">
        <v>43342</v>
      </c>
      <c r="I224" s="62">
        <v>23595.881000000001</v>
      </c>
      <c r="J224" s="8" t="s">
        <v>15</v>
      </c>
      <c r="K224" s="37" t="s">
        <v>30</v>
      </c>
      <c r="L224" s="51"/>
      <c r="M224" s="21"/>
      <c r="N224" s="21"/>
      <c r="O224" s="52"/>
      <c r="P224" s="53"/>
      <c r="Q224" s="47"/>
      <c r="R224" s="47"/>
      <c r="S224" s="47"/>
    </row>
    <row r="225" spans="1:19" s="48" customFormat="1" ht="48" customHeight="1" x14ac:dyDescent="0.25">
      <c r="A225" s="2">
        <v>224</v>
      </c>
      <c r="B225" s="59" t="s">
        <v>88</v>
      </c>
      <c r="C225" s="60" t="s">
        <v>634</v>
      </c>
      <c r="D225" s="61" t="s">
        <v>635</v>
      </c>
      <c r="E225" s="64">
        <v>227</v>
      </c>
      <c r="F225" s="62">
        <v>30549</v>
      </c>
      <c r="G225" s="3" t="s">
        <v>25</v>
      </c>
      <c r="H225" s="63">
        <v>43342</v>
      </c>
      <c r="I225" s="62">
        <v>30549</v>
      </c>
      <c r="J225" s="8" t="s">
        <v>15</v>
      </c>
      <c r="K225" s="37" t="s">
        <v>30</v>
      </c>
      <c r="L225" s="51"/>
      <c r="M225" s="21"/>
      <c r="N225" s="21"/>
      <c r="O225" s="52"/>
      <c r="P225" s="53"/>
      <c r="Q225" s="47"/>
      <c r="R225" s="47"/>
      <c r="S225" s="47"/>
    </row>
    <row r="226" spans="1:19" s="48" customFormat="1" ht="48" customHeight="1" x14ac:dyDescent="0.25">
      <c r="A226" s="2">
        <v>225</v>
      </c>
      <c r="B226" s="59" t="s">
        <v>88</v>
      </c>
      <c r="C226" s="60" t="s">
        <v>636</v>
      </c>
      <c r="D226" s="61" t="s">
        <v>637</v>
      </c>
      <c r="E226" s="64">
        <v>228</v>
      </c>
      <c r="F226" s="62">
        <v>64895.554300000003</v>
      </c>
      <c r="G226" s="3" t="s">
        <v>25</v>
      </c>
      <c r="H226" s="63">
        <v>43342</v>
      </c>
      <c r="I226" s="62">
        <v>19288.66</v>
      </c>
      <c r="J226" s="8" t="s">
        <v>15</v>
      </c>
      <c r="K226" s="37" t="s">
        <v>30</v>
      </c>
      <c r="L226" s="51"/>
      <c r="M226" s="21"/>
      <c r="N226" s="21"/>
      <c r="O226" s="54"/>
      <c r="P226" s="53"/>
      <c r="Q226" s="47"/>
      <c r="R226" s="47"/>
      <c r="S226" s="47"/>
    </row>
    <row r="227" spans="1:19" s="48" customFormat="1" ht="48" customHeight="1" x14ac:dyDescent="0.25">
      <c r="A227" s="2">
        <v>226</v>
      </c>
      <c r="B227" s="59" t="s">
        <v>88</v>
      </c>
      <c r="C227" s="60" t="s">
        <v>636</v>
      </c>
      <c r="D227" s="61" t="s">
        <v>638</v>
      </c>
      <c r="E227" s="64">
        <v>229</v>
      </c>
      <c r="F227" s="62">
        <v>56858.961900000002</v>
      </c>
      <c r="G227" s="3" t="s">
        <v>25</v>
      </c>
      <c r="H227" s="63">
        <v>43342</v>
      </c>
      <c r="I227" s="62">
        <v>15885.2</v>
      </c>
      <c r="J227" s="8" t="s">
        <v>15</v>
      </c>
      <c r="K227" s="37" t="s">
        <v>30</v>
      </c>
      <c r="L227" s="51"/>
      <c r="M227" s="21"/>
      <c r="N227" s="21"/>
      <c r="O227" s="52"/>
      <c r="P227" s="53"/>
      <c r="Q227" s="47"/>
      <c r="R227" s="47"/>
      <c r="S227" s="47"/>
    </row>
    <row r="228" spans="1:19" s="48" customFormat="1" ht="48" customHeight="1" x14ac:dyDescent="0.25">
      <c r="A228" s="2">
        <v>227</v>
      </c>
      <c r="B228" s="59">
        <v>34300000</v>
      </c>
      <c r="C228" s="60" t="s">
        <v>626</v>
      </c>
      <c r="D228" s="61" t="s">
        <v>639</v>
      </c>
      <c r="E228" s="64">
        <v>230</v>
      </c>
      <c r="F228" s="62">
        <v>820</v>
      </c>
      <c r="G228" s="3" t="s">
        <v>70</v>
      </c>
      <c r="H228" s="63">
        <v>43342</v>
      </c>
      <c r="I228" s="62">
        <v>820</v>
      </c>
      <c r="J228" s="8" t="s">
        <v>15</v>
      </c>
      <c r="K228" s="37" t="s">
        <v>16</v>
      </c>
      <c r="L228" s="51"/>
      <c r="M228" s="21"/>
      <c r="N228" s="21"/>
      <c r="O228" s="54"/>
      <c r="P228" s="53"/>
      <c r="Q228" s="47"/>
      <c r="R228" s="47"/>
      <c r="S228" s="47"/>
    </row>
    <row r="229" spans="1:19" s="48" customFormat="1" ht="48" customHeight="1" x14ac:dyDescent="0.25">
      <c r="A229" s="2">
        <v>228</v>
      </c>
      <c r="B229" s="59" t="s">
        <v>88</v>
      </c>
      <c r="C229" s="60" t="s">
        <v>640</v>
      </c>
      <c r="D229" s="61" t="s">
        <v>641</v>
      </c>
      <c r="E229" s="64">
        <v>231</v>
      </c>
      <c r="F229" s="62">
        <v>25097.1</v>
      </c>
      <c r="G229" s="3" t="s">
        <v>25</v>
      </c>
      <c r="H229" s="63">
        <v>43346</v>
      </c>
      <c r="I229" s="62">
        <v>25097.1</v>
      </c>
      <c r="J229" s="8" t="s">
        <v>15</v>
      </c>
      <c r="K229" s="37" t="s">
        <v>30</v>
      </c>
      <c r="L229" s="51"/>
      <c r="M229" s="21"/>
      <c r="N229" s="21"/>
      <c r="O229" s="52"/>
      <c r="P229" s="53"/>
      <c r="Q229" s="47"/>
      <c r="R229" s="47"/>
      <c r="S229" s="47"/>
    </row>
    <row r="230" spans="1:19" s="48" customFormat="1" ht="48" customHeight="1" x14ac:dyDescent="0.25">
      <c r="A230" s="2">
        <v>229</v>
      </c>
      <c r="B230" s="59">
        <v>63100000</v>
      </c>
      <c r="C230" s="60" t="s">
        <v>642</v>
      </c>
      <c r="D230" s="61" t="s">
        <v>643</v>
      </c>
      <c r="E230" s="64">
        <v>232</v>
      </c>
      <c r="F230" s="62">
        <v>9877</v>
      </c>
      <c r="G230" s="3" t="s">
        <v>25</v>
      </c>
      <c r="H230" s="63">
        <v>43346</v>
      </c>
      <c r="I230" s="62">
        <v>9877</v>
      </c>
      <c r="J230" s="8" t="s">
        <v>15</v>
      </c>
      <c r="K230" s="37" t="s">
        <v>30</v>
      </c>
      <c r="L230" s="51"/>
      <c r="M230" s="21"/>
      <c r="N230" s="21"/>
      <c r="O230" s="52"/>
      <c r="P230" s="53"/>
      <c r="Q230" s="47"/>
      <c r="R230" s="47"/>
      <c r="S230" s="47"/>
    </row>
    <row r="231" spans="1:19" s="48" customFormat="1" ht="48" customHeight="1" x14ac:dyDescent="0.25">
      <c r="A231" s="2">
        <v>230</v>
      </c>
      <c r="B231" s="59" t="s">
        <v>88</v>
      </c>
      <c r="C231" s="60" t="s">
        <v>634</v>
      </c>
      <c r="D231" s="61" t="s">
        <v>644</v>
      </c>
      <c r="E231" s="64">
        <v>233</v>
      </c>
      <c r="F231" s="62">
        <v>12145.74</v>
      </c>
      <c r="G231" s="3" t="s">
        <v>25</v>
      </c>
      <c r="H231" s="63">
        <v>43347</v>
      </c>
      <c r="I231" s="62">
        <v>12145.74</v>
      </c>
      <c r="J231" s="8" t="s">
        <v>15</v>
      </c>
      <c r="K231" s="37" t="s">
        <v>93</v>
      </c>
      <c r="L231" s="51"/>
      <c r="M231" s="21"/>
      <c r="N231" s="21"/>
      <c r="O231" s="52"/>
      <c r="P231" s="53"/>
      <c r="Q231" s="47"/>
      <c r="R231" s="47"/>
      <c r="S231" s="47"/>
    </row>
    <row r="232" spans="1:19" s="48" customFormat="1" ht="48" customHeight="1" x14ac:dyDescent="0.25">
      <c r="A232" s="2">
        <v>231</v>
      </c>
      <c r="B232" s="59" t="s">
        <v>88</v>
      </c>
      <c r="C232" s="60" t="s">
        <v>634</v>
      </c>
      <c r="D232" s="61" t="s">
        <v>725</v>
      </c>
      <c r="E232" s="64">
        <v>234</v>
      </c>
      <c r="F232" s="62">
        <v>7051.68</v>
      </c>
      <c r="G232" s="3" t="s">
        <v>25</v>
      </c>
      <c r="H232" s="63">
        <v>43347</v>
      </c>
      <c r="I232" s="62">
        <v>7051.68</v>
      </c>
      <c r="J232" s="8" t="s">
        <v>15</v>
      </c>
      <c r="K232" s="37" t="s">
        <v>93</v>
      </c>
      <c r="L232" s="51"/>
      <c r="M232" s="21"/>
      <c r="N232" s="21"/>
      <c r="O232" s="52"/>
      <c r="P232" s="53"/>
      <c r="Q232" s="47"/>
      <c r="R232" s="47"/>
      <c r="S232" s="47"/>
    </row>
    <row r="233" spans="1:19" s="48" customFormat="1" ht="48" customHeight="1" x14ac:dyDescent="0.25">
      <c r="A233" s="2">
        <v>232</v>
      </c>
      <c r="B233" s="59" t="s">
        <v>88</v>
      </c>
      <c r="C233" s="60" t="s">
        <v>634</v>
      </c>
      <c r="D233" s="61" t="s">
        <v>645</v>
      </c>
      <c r="E233" s="64">
        <v>235</v>
      </c>
      <c r="F233" s="62">
        <v>20883.072840000001</v>
      </c>
      <c r="G233" s="3" t="s">
        <v>25</v>
      </c>
      <c r="H233" s="63">
        <v>43347</v>
      </c>
      <c r="I233" s="62">
        <v>20874.080000000002</v>
      </c>
      <c r="J233" s="8" t="s">
        <v>15</v>
      </c>
      <c r="K233" s="37" t="s">
        <v>93</v>
      </c>
      <c r="L233" s="51"/>
      <c r="M233" s="21"/>
      <c r="N233" s="21"/>
      <c r="O233" s="52"/>
      <c r="P233" s="53"/>
      <c r="Q233" s="47"/>
      <c r="R233" s="47"/>
      <c r="S233" s="47"/>
    </row>
    <row r="234" spans="1:19" s="48" customFormat="1" ht="48" customHeight="1" x14ac:dyDescent="0.25">
      <c r="A234" s="2">
        <v>233</v>
      </c>
      <c r="B234" s="59" t="s">
        <v>88</v>
      </c>
      <c r="C234" s="60" t="s">
        <v>634</v>
      </c>
      <c r="D234" s="61" t="s">
        <v>646</v>
      </c>
      <c r="E234" s="64">
        <v>236</v>
      </c>
      <c r="F234" s="62">
        <v>12694.44</v>
      </c>
      <c r="G234" s="3" t="s">
        <v>25</v>
      </c>
      <c r="H234" s="63">
        <v>43347</v>
      </c>
      <c r="I234" s="62">
        <v>12694.44</v>
      </c>
      <c r="J234" s="8" t="s">
        <v>15</v>
      </c>
      <c r="K234" s="37" t="s">
        <v>93</v>
      </c>
      <c r="L234" s="51"/>
      <c r="M234" s="21"/>
      <c r="N234" s="21"/>
      <c r="O234" s="52"/>
      <c r="P234" s="53"/>
      <c r="Q234" s="47"/>
      <c r="R234" s="47"/>
      <c r="S234" s="47"/>
    </row>
    <row r="235" spans="1:19" s="48" customFormat="1" ht="48" customHeight="1" x14ac:dyDescent="0.25">
      <c r="A235" s="2">
        <v>234</v>
      </c>
      <c r="B235" s="59" t="s">
        <v>88</v>
      </c>
      <c r="C235" s="60" t="s">
        <v>634</v>
      </c>
      <c r="D235" s="61" t="s">
        <v>647</v>
      </c>
      <c r="E235" s="64">
        <v>237</v>
      </c>
      <c r="F235" s="62">
        <v>18406.919999999998</v>
      </c>
      <c r="G235" s="3" t="s">
        <v>25</v>
      </c>
      <c r="H235" s="63">
        <v>43347</v>
      </c>
      <c r="I235" s="62">
        <v>18406.919999999998</v>
      </c>
      <c r="J235" s="8" t="s">
        <v>15</v>
      </c>
      <c r="K235" s="37" t="s">
        <v>93</v>
      </c>
      <c r="L235" s="51"/>
      <c r="M235" s="21"/>
      <c r="N235" s="21"/>
      <c r="O235" s="52"/>
      <c r="P235" s="53"/>
      <c r="Q235" s="47"/>
      <c r="R235" s="47"/>
      <c r="S235" s="47"/>
    </row>
    <row r="236" spans="1:19" s="48" customFormat="1" ht="48" customHeight="1" x14ac:dyDescent="0.25">
      <c r="A236" s="2">
        <v>235</v>
      </c>
      <c r="B236" s="59" t="s">
        <v>88</v>
      </c>
      <c r="C236" s="60" t="s">
        <v>634</v>
      </c>
      <c r="D236" s="61" t="s">
        <v>648</v>
      </c>
      <c r="E236" s="64">
        <v>238</v>
      </c>
      <c r="F236" s="62">
        <v>29023.5</v>
      </c>
      <c r="G236" s="3" t="s">
        <v>25</v>
      </c>
      <c r="H236" s="63">
        <v>43347</v>
      </c>
      <c r="I236" s="62">
        <v>28221.66</v>
      </c>
      <c r="J236" s="8" t="s">
        <v>15</v>
      </c>
      <c r="K236" s="37" t="s">
        <v>93</v>
      </c>
      <c r="L236" s="51"/>
      <c r="M236" s="21"/>
      <c r="N236" s="21"/>
      <c r="O236" s="52"/>
      <c r="P236" s="53"/>
      <c r="Q236" s="47"/>
      <c r="R236" s="47"/>
      <c r="S236" s="47"/>
    </row>
    <row r="237" spans="1:19" s="48" customFormat="1" ht="48" customHeight="1" x14ac:dyDescent="0.25">
      <c r="A237" s="2">
        <v>236</v>
      </c>
      <c r="B237" s="59" t="s">
        <v>88</v>
      </c>
      <c r="C237" s="60" t="s">
        <v>649</v>
      </c>
      <c r="D237" s="61" t="s">
        <v>650</v>
      </c>
      <c r="E237" s="64">
        <v>239</v>
      </c>
      <c r="F237" s="62">
        <v>5542.5</v>
      </c>
      <c r="G237" s="3" t="s">
        <v>25</v>
      </c>
      <c r="H237" s="63">
        <v>43347</v>
      </c>
      <c r="I237" s="62">
        <v>5542.5</v>
      </c>
      <c r="J237" s="8" t="s">
        <v>15</v>
      </c>
      <c r="K237" s="37" t="s">
        <v>30</v>
      </c>
      <c r="L237" s="51"/>
      <c r="M237" s="21"/>
      <c r="N237" s="21"/>
      <c r="O237" s="52"/>
      <c r="P237" s="53"/>
      <c r="Q237" s="47"/>
      <c r="R237" s="47"/>
      <c r="S237" s="47"/>
    </row>
    <row r="238" spans="1:19" s="48" customFormat="1" ht="48" customHeight="1" x14ac:dyDescent="0.25">
      <c r="A238" s="2">
        <v>237</v>
      </c>
      <c r="B238" s="59" t="s">
        <v>88</v>
      </c>
      <c r="C238" s="60" t="s">
        <v>649</v>
      </c>
      <c r="D238" s="61" t="s">
        <v>651</v>
      </c>
      <c r="E238" s="64">
        <v>240</v>
      </c>
      <c r="F238" s="62">
        <v>5642.67</v>
      </c>
      <c r="G238" s="3" t="s">
        <v>25</v>
      </c>
      <c r="H238" s="63">
        <v>43347</v>
      </c>
      <c r="I238" s="62">
        <v>5642.67</v>
      </c>
      <c r="J238" s="8" t="s">
        <v>15</v>
      </c>
      <c r="K238" s="37" t="s">
        <v>30</v>
      </c>
      <c r="L238" s="51"/>
      <c r="M238" s="21"/>
      <c r="N238" s="21"/>
      <c r="O238" s="52"/>
      <c r="P238" s="53"/>
      <c r="Q238" s="47"/>
      <c r="R238" s="47"/>
      <c r="S238" s="47"/>
    </row>
    <row r="239" spans="1:19" s="48" customFormat="1" ht="48" customHeight="1" x14ac:dyDescent="0.25">
      <c r="A239" s="2">
        <v>238</v>
      </c>
      <c r="B239" s="59" t="s">
        <v>335</v>
      </c>
      <c r="C239" s="60" t="s">
        <v>652</v>
      </c>
      <c r="D239" s="61" t="s">
        <v>653</v>
      </c>
      <c r="E239" s="64">
        <v>241</v>
      </c>
      <c r="F239" s="62">
        <v>336</v>
      </c>
      <c r="G239" s="3" t="s">
        <v>14</v>
      </c>
      <c r="H239" s="63">
        <v>43348</v>
      </c>
      <c r="I239" s="62">
        <v>336</v>
      </c>
      <c r="J239" s="8" t="s">
        <v>15</v>
      </c>
      <c r="K239" s="37" t="s">
        <v>30</v>
      </c>
      <c r="L239" s="51"/>
      <c r="M239" s="21"/>
      <c r="N239" s="21"/>
      <c r="O239" s="52"/>
      <c r="P239" s="53"/>
      <c r="Q239" s="47"/>
      <c r="R239" s="47"/>
      <c r="S239" s="47"/>
    </row>
    <row r="240" spans="1:19" s="48" customFormat="1" ht="48" customHeight="1" x14ac:dyDescent="0.25">
      <c r="A240" s="2">
        <v>239</v>
      </c>
      <c r="B240" s="59" t="s">
        <v>88</v>
      </c>
      <c r="C240" s="60" t="s">
        <v>654</v>
      </c>
      <c r="D240" s="61" t="s">
        <v>655</v>
      </c>
      <c r="E240" s="64">
        <v>242</v>
      </c>
      <c r="F240" s="62">
        <v>0</v>
      </c>
      <c r="G240" s="3" t="s">
        <v>25</v>
      </c>
      <c r="H240" s="63">
        <v>43349</v>
      </c>
      <c r="I240" s="62">
        <v>0</v>
      </c>
      <c r="J240" s="8" t="s">
        <v>15</v>
      </c>
      <c r="K240" s="37" t="s">
        <v>30</v>
      </c>
      <c r="L240" s="51"/>
      <c r="M240" s="21"/>
      <c r="N240" s="21"/>
      <c r="O240" s="52"/>
      <c r="P240" s="53"/>
      <c r="Q240" s="47"/>
      <c r="R240" s="47"/>
      <c r="S240" s="47"/>
    </row>
    <row r="241" spans="1:19" s="48" customFormat="1" ht="48" customHeight="1" x14ac:dyDescent="0.25">
      <c r="A241" s="2">
        <v>240</v>
      </c>
      <c r="B241" s="59" t="s">
        <v>88</v>
      </c>
      <c r="C241" s="60" t="s">
        <v>656</v>
      </c>
      <c r="D241" s="61" t="s">
        <v>657</v>
      </c>
      <c r="E241" s="64">
        <v>243</v>
      </c>
      <c r="F241" s="62">
        <v>26898.6</v>
      </c>
      <c r="G241" s="3" t="s">
        <v>25</v>
      </c>
      <c r="H241" s="63">
        <v>43350</v>
      </c>
      <c r="I241" s="62">
        <v>26898.6</v>
      </c>
      <c r="J241" s="8" t="s">
        <v>15</v>
      </c>
      <c r="K241" s="37" t="s">
        <v>30</v>
      </c>
      <c r="L241" s="51"/>
      <c r="M241" s="21"/>
      <c r="N241" s="21"/>
      <c r="O241" s="52"/>
      <c r="P241" s="53"/>
      <c r="Q241" s="47"/>
      <c r="R241" s="47"/>
      <c r="S241" s="47"/>
    </row>
    <row r="242" spans="1:19" s="48" customFormat="1" ht="48" customHeight="1" x14ac:dyDescent="0.25">
      <c r="A242" s="2">
        <v>241</v>
      </c>
      <c r="B242" s="59" t="s">
        <v>88</v>
      </c>
      <c r="C242" s="60" t="s">
        <v>233</v>
      </c>
      <c r="D242" s="61" t="s">
        <v>658</v>
      </c>
      <c r="E242" s="64">
        <v>244</v>
      </c>
      <c r="F242" s="62">
        <v>11870.11</v>
      </c>
      <c r="G242" s="3" t="s">
        <v>25</v>
      </c>
      <c r="H242" s="63">
        <v>43350</v>
      </c>
      <c r="I242" s="62">
        <v>11870.11</v>
      </c>
      <c r="J242" s="8" t="s">
        <v>15</v>
      </c>
      <c r="K242" s="37" t="s">
        <v>30</v>
      </c>
      <c r="L242" s="51"/>
      <c r="M242" s="21"/>
      <c r="N242" s="21"/>
      <c r="O242" s="52"/>
      <c r="P242" s="53"/>
      <c r="Q242" s="47"/>
      <c r="R242" s="47"/>
      <c r="S242" s="47"/>
    </row>
    <row r="243" spans="1:19" s="48" customFormat="1" ht="48" customHeight="1" x14ac:dyDescent="0.25">
      <c r="A243" s="2">
        <v>242</v>
      </c>
      <c r="B243" s="59" t="s">
        <v>88</v>
      </c>
      <c r="C243" s="60" t="s">
        <v>659</v>
      </c>
      <c r="D243" s="61" t="s">
        <v>660</v>
      </c>
      <c r="E243" s="64">
        <v>245</v>
      </c>
      <c r="F243" s="62">
        <v>19297.871999999999</v>
      </c>
      <c r="G243" s="3" t="s">
        <v>25</v>
      </c>
      <c r="H243" s="63">
        <v>43350</v>
      </c>
      <c r="I243" s="62">
        <v>18450.64</v>
      </c>
      <c r="J243" s="8" t="s">
        <v>15</v>
      </c>
      <c r="K243" s="37" t="s">
        <v>93</v>
      </c>
      <c r="L243" s="51"/>
      <c r="M243" s="21"/>
      <c r="N243" s="21"/>
      <c r="O243" s="52"/>
      <c r="P243" s="57"/>
      <c r="Q243" s="47"/>
      <c r="R243" s="47"/>
      <c r="S243" s="47"/>
    </row>
    <row r="244" spans="1:19" s="48" customFormat="1" ht="48" customHeight="1" x14ac:dyDescent="0.25">
      <c r="A244" s="2">
        <v>243</v>
      </c>
      <c r="B244" s="59" t="s">
        <v>661</v>
      </c>
      <c r="C244" s="60" t="s">
        <v>662</v>
      </c>
      <c r="D244" s="61" t="s">
        <v>663</v>
      </c>
      <c r="E244" s="64">
        <v>246</v>
      </c>
      <c r="F244" s="62">
        <v>4333.41</v>
      </c>
      <c r="G244" s="3" t="s">
        <v>14</v>
      </c>
      <c r="H244" s="63">
        <v>43350</v>
      </c>
      <c r="I244" s="62">
        <v>4333.41</v>
      </c>
      <c r="J244" s="8" t="s">
        <v>15</v>
      </c>
      <c r="K244" s="37" t="s">
        <v>30</v>
      </c>
      <c r="L244" s="51"/>
      <c r="M244" s="21"/>
      <c r="N244" s="21"/>
      <c r="O244" s="52"/>
      <c r="P244" s="57"/>
      <c r="Q244" s="47"/>
      <c r="R244" s="47"/>
      <c r="S244" s="47"/>
    </row>
    <row r="245" spans="1:19" s="48" customFormat="1" ht="48" customHeight="1" x14ac:dyDescent="0.25">
      <c r="A245" s="2">
        <v>244</v>
      </c>
      <c r="B245" s="59" t="s">
        <v>88</v>
      </c>
      <c r="C245" s="60" t="s">
        <v>664</v>
      </c>
      <c r="D245" s="61" t="s">
        <v>665</v>
      </c>
      <c r="E245" s="64">
        <v>247</v>
      </c>
      <c r="F245" s="62">
        <v>28300</v>
      </c>
      <c r="G245" s="3" t="s">
        <v>25</v>
      </c>
      <c r="H245" s="63">
        <v>43354</v>
      </c>
      <c r="I245" s="62">
        <f>4535.78+2665.15+3757.53+10398.84+1457.45</f>
        <v>22814.750000000004</v>
      </c>
      <c r="J245" s="8" t="s">
        <v>15</v>
      </c>
      <c r="K245" s="37" t="s">
        <v>30</v>
      </c>
      <c r="L245" s="51"/>
      <c r="M245" s="21"/>
      <c r="N245" s="21"/>
      <c r="O245" s="52"/>
      <c r="P245" s="53"/>
      <c r="Q245" s="47"/>
      <c r="R245" s="47"/>
      <c r="S245" s="47"/>
    </row>
    <row r="246" spans="1:19" s="48" customFormat="1" ht="48" customHeight="1" x14ac:dyDescent="0.25">
      <c r="A246" s="2">
        <v>245</v>
      </c>
      <c r="B246" s="59" t="s">
        <v>88</v>
      </c>
      <c r="C246" s="60" t="s">
        <v>666</v>
      </c>
      <c r="D246" s="61" t="s">
        <v>665</v>
      </c>
      <c r="E246" s="64">
        <v>248</v>
      </c>
      <c r="F246" s="62">
        <v>24000</v>
      </c>
      <c r="G246" s="3" t="s">
        <v>25</v>
      </c>
      <c r="H246" s="63">
        <v>43354</v>
      </c>
      <c r="I246" s="62">
        <f>8363.4+6852.6+3463.02</f>
        <v>18679.02</v>
      </c>
      <c r="J246" s="8" t="s">
        <v>15</v>
      </c>
      <c r="K246" s="37" t="s">
        <v>30</v>
      </c>
      <c r="L246" s="51"/>
      <c r="M246" s="21"/>
      <c r="N246" s="21"/>
      <c r="O246" s="52"/>
      <c r="P246" s="53"/>
      <c r="Q246" s="47"/>
      <c r="R246" s="47"/>
      <c r="S246" s="47"/>
    </row>
    <row r="247" spans="1:19" s="48" customFormat="1" ht="48" customHeight="1" x14ac:dyDescent="0.25">
      <c r="A247" s="2">
        <v>246</v>
      </c>
      <c r="B247" s="59" t="s">
        <v>335</v>
      </c>
      <c r="C247" s="60" t="s">
        <v>360</v>
      </c>
      <c r="D247" s="61" t="s">
        <v>667</v>
      </c>
      <c r="E247" s="64">
        <v>249</v>
      </c>
      <c r="F247" s="62">
        <v>440</v>
      </c>
      <c r="G247" s="3" t="s">
        <v>14</v>
      </c>
      <c r="H247" s="63">
        <v>43354</v>
      </c>
      <c r="I247" s="62">
        <v>440</v>
      </c>
      <c r="J247" s="8" t="s">
        <v>15</v>
      </c>
      <c r="K247" s="37" t="s">
        <v>30</v>
      </c>
      <c r="L247" s="51"/>
      <c r="M247" s="21"/>
      <c r="N247" s="21"/>
      <c r="O247" s="52"/>
      <c r="P247" s="53"/>
      <c r="Q247" s="47"/>
      <c r="R247" s="47"/>
      <c r="S247" s="47"/>
    </row>
    <row r="248" spans="1:19" s="48" customFormat="1" ht="48" customHeight="1" x14ac:dyDescent="0.25">
      <c r="A248" s="2">
        <v>247</v>
      </c>
      <c r="B248" s="59" t="s">
        <v>88</v>
      </c>
      <c r="C248" s="60" t="s">
        <v>607</v>
      </c>
      <c r="D248" s="61" t="s">
        <v>668</v>
      </c>
      <c r="E248" s="64">
        <v>250</v>
      </c>
      <c r="F248" s="62">
        <v>22498.560000000001</v>
      </c>
      <c r="G248" s="3" t="s">
        <v>25</v>
      </c>
      <c r="H248" s="63">
        <v>43354</v>
      </c>
      <c r="I248" s="62">
        <v>22498.560000000001</v>
      </c>
      <c r="J248" s="8" t="s">
        <v>15</v>
      </c>
      <c r="K248" s="37" t="s">
        <v>30</v>
      </c>
      <c r="L248" s="51"/>
      <c r="M248" s="21"/>
      <c r="N248" s="21"/>
      <c r="O248" s="52"/>
      <c r="P248" s="53"/>
      <c r="Q248" s="47"/>
      <c r="R248" s="47"/>
      <c r="S248" s="47"/>
    </row>
    <row r="249" spans="1:19" s="48" customFormat="1" ht="48" customHeight="1" x14ac:dyDescent="0.25">
      <c r="A249" s="2">
        <v>248</v>
      </c>
      <c r="B249" s="59" t="s">
        <v>88</v>
      </c>
      <c r="C249" s="60" t="s">
        <v>669</v>
      </c>
      <c r="D249" s="61" t="s">
        <v>670</v>
      </c>
      <c r="E249" s="64">
        <v>251</v>
      </c>
      <c r="F249" s="62">
        <v>17899.52</v>
      </c>
      <c r="G249" s="3" t="s">
        <v>25</v>
      </c>
      <c r="H249" s="63">
        <v>43355</v>
      </c>
      <c r="I249" s="62">
        <v>17899.52</v>
      </c>
      <c r="J249" s="8" t="s">
        <v>15</v>
      </c>
      <c r="K249" s="37" t="s">
        <v>30</v>
      </c>
      <c r="L249" s="51"/>
      <c r="M249" s="21"/>
      <c r="N249" s="21"/>
      <c r="O249" s="52"/>
      <c r="P249" s="53"/>
      <c r="Q249" s="47"/>
      <c r="R249" s="47"/>
      <c r="S249" s="47"/>
    </row>
    <row r="250" spans="1:19" s="48" customFormat="1" ht="48" customHeight="1" x14ac:dyDescent="0.25">
      <c r="A250" s="2">
        <v>249</v>
      </c>
      <c r="B250" s="59" t="s">
        <v>88</v>
      </c>
      <c r="C250" s="60" t="s">
        <v>671</v>
      </c>
      <c r="D250" s="61" t="s">
        <v>672</v>
      </c>
      <c r="E250" s="64">
        <v>252</v>
      </c>
      <c r="F250" s="62">
        <v>10500</v>
      </c>
      <c r="G250" s="3" t="s">
        <v>25</v>
      </c>
      <c r="H250" s="63">
        <v>43355</v>
      </c>
      <c r="I250" s="62">
        <v>10500</v>
      </c>
      <c r="J250" s="8" t="s">
        <v>15</v>
      </c>
      <c r="K250" s="37" t="s">
        <v>30</v>
      </c>
      <c r="L250" s="51"/>
      <c r="M250" s="21"/>
      <c r="N250" s="21"/>
      <c r="O250" s="52"/>
      <c r="P250" s="53"/>
      <c r="Q250" s="47"/>
      <c r="R250" s="47"/>
      <c r="S250" s="47"/>
    </row>
    <row r="251" spans="1:19" s="48" customFormat="1" ht="48" customHeight="1" x14ac:dyDescent="0.25">
      <c r="A251" s="2">
        <v>250</v>
      </c>
      <c r="B251" s="59" t="s">
        <v>88</v>
      </c>
      <c r="C251" s="60" t="s">
        <v>669</v>
      </c>
      <c r="D251" s="61" t="s">
        <v>673</v>
      </c>
      <c r="E251" s="64">
        <v>253</v>
      </c>
      <c r="F251" s="62">
        <v>15997.94</v>
      </c>
      <c r="G251" s="3" t="s">
        <v>25</v>
      </c>
      <c r="H251" s="63">
        <v>43355</v>
      </c>
      <c r="I251" s="62">
        <v>15997.94</v>
      </c>
      <c r="J251" s="8" t="s">
        <v>15</v>
      </c>
      <c r="K251" s="37" t="s">
        <v>30</v>
      </c>
      <c r="L251" s="51"/>
      <c r="M251" s="21"/>
      <c r="N251" s="21"/>
      <c r="O251" s="52"/>
      <c r="P251" s="53"/>
      <c r="Q251" s="47"/>
      <c r="R251" s="47"/>
      <c r="S251" s="47"/>
    </row>
    <row r="252" spans="1:19" s="48" customFormat="1" ht="48" customHeight="1" x14ac:dyDescent="0.25">
      <c r="A252" s="2">
        <v>251</v>
      </c>
      <c r="B252" s="59" t="s">
        <v>88</v>
      </c>
      <c r="C252" s="60" t="s">
        <v>671</v>
      </c>
      <c r="D252" s="61" t="s">
        <v>674</v>
      </c>
      <c r="E252" s="64">
        <v>254</v>
      </c>
      <c r="F252" s="62">
        <v>13798.62</v>
      </c>
      <c r="G252" s="3" t="s">
        <v>25</v>
      </c>
      <c r="H252" s="63">
        <v>43355</v>
      </c>
      <c r="I252" s="62">
        <v>13798.62</v>
      </c>
      <c r="J252" s="8" t="s">
        <v>15</v>
      </c>
      <c r="K252" s="37" t="s">
        <v>30</v>
      </c>
      <c r="L252" s="51"/>
      <c r="M252" s="21"/>
      <c r="N252" s="21"/>
      <c r="O252" s="52"/>
      <c r="P252" s="53"/>
      <c r="Q252" s="47"/>
      <c r="R252" s="47"/>
      <c r="S252" s="47"/>
    </row>
    <row r="253" spans="1:19" s="48" customFormat="1" ht="48" customHeight="1" x14ac:dyDescent="0.25">
      <c r="A253" s="2">
        <v>252</v>
      </c>
      <c r="B253" s="59" t="s">
        <v>451</v>
      </c>
      <c r="C253" s="60" t="s">
        <v>675</v>
      </c>
      <c r="D253" s="61" t="s">
        <v>676</v>
      </c>
      <c r="E253" s="64">
        <v>255</v>
      </c>
      <c r="F253" s="62">
        <v>10373</v>
      </c>
      <c r="G253" s="3" t="s">
        <v>25</v>
      </c>
      <c r="H253" s="63">
        <v>43356</v>
      </c>
      <c r="I253" s="62">
        <v>10373</v>
      </c>
      <c r="J253" s="8" t="s">
        <v>15</v>
      </c>
      <c r="K253" s="37" t="s">
        <v>30</v>
      </c>
      <c r="L253" s="51"/>
      <c r="M253" s="21"/>
      <c r="N253" s="21"/>
      <c r="O253" s="52"/>
      <c r="P253" s="53"/>
      <c r="Q253" s="47"/>
      <c r="R253" s="47"/>
      <c r="S253" s="47"/>
    </row>
    <row r="254" spans="1:19" s="48" customFormat="1" ht="48" customHeight="1" x14ac:dyDescent="0.25">
      <c r="A254" s="2">
        <v>253</v>
      </c>
      <c r="B254" s="59" t="s">
        <v>451</v>
      </c>
      <c r="C254" s="60" t="s">
        <v>271</v>
      </c>
      <c r="D254" s="61" t="s">
        <v>677</v>
      </c>
      <c r="E254" s="64">
        <v>256</v>
      </c>
      <c r="F254" s="62">
        <v>4949.5</v>
      </c>
      <c r="G254" s="3" t="s">
        <v>25</v>
      </c>
      <c r="H254" s="63">
        <v>43356</v>
      </c>
      <c r="I254" s="62">
        <v>4949.5</v>
      </c>
      <c r="J254" s="8" t="s">
        <v>15</v>
      </c>
      <c r="K254" s="37" t="s">
        <v>30</v>
      </c>
      <c r="L254" s="51"/>
      <c r="M254" s="21"/>
      <c r="N254" s="21"/>
      <c r="O254" s="52"/>
      <c r="P254" s="53"/>
      <c r="Q254" s="47"/>
      <c r="R254" s="47"/>
      <c r="S254" s="47"/>
    </row>
    <row r="255" spans="1:19" s="48" customFormat="1" ht="48" customHeight="1" x14ac:dyDescent="0.25">
      <c r="A255" s="2">
        <v>254</v>
      </c>
      <c r="B255" s="59" t="s">
        <v>88</v>
      </c>
      <c r="C255" s="60" t="s">
        <v>678</v>
      </c>
      <c r="D255" s="61" t="s">
        <v>679</v>
      </c>
      <c r="E255" s="64">
        <v>257</v>
      </c>
      <c r="F255" s="62">
        <v>25498.533500000001</v>
      </c>
      <c r="G255" s="3" t="s">
        <v>25</v>
      </c>
      <c r="H255" s="63">
        <v>43357</v>
      </c>
      <c r="I255" s="62">
        <f>5690.45+5897.88</f>
        <v>11588.33</v>
      </c>
      <c r="J255" s="8" t="s">
        <v>15</v>
      </c>
      <c r="K255" s="37" t="s">
        <v>30</v>
      </c>
      <c r="L255" s="51"/>
      <c r="M255" s="21"/>
      <c r="N255" s="21"/>
      <c r="O255" s="52"/>
      <c r="P255" s="53"/>
      <c r="Q255" s="47"/>
      <c r="R255" s="47"/>
      <c r="S255" s="47"/>
    </row>
    <row r="256" spans="1:19" s="48" customFormat="1" ht="48" customHeight="1" x14ac:dyDescent="0.25">
      <c r="A256" s="2">
        <v>255</v>
      </c>
      <c r="B256" s="59" t="s">
        <v>88</v>
      </c>
      <c r="C256" s="60" t="s">
        <v>680</v>
      </c>
      <c r="D256" s="61" t="s">
        <v>681</v>
      </c>
      <c r="E256" s="64">
        <v>258</v>
      </c>
      <c r="F256" s="62">
        <v>25695.599999999999</v>
      </c>
      <c r="G256" s="3" t="s">
        <v>25</v>
      </c>
      <c r="H256" s="63">
        <v>43357</v>
      </c>
      <c r="I256" s="62">
        <v>25695.599999999999</v>
      </c>
      <c r="J256" s="8" t="s">
        <v>15</v>
      </c>
      <c r="K256" s="37" t="s">
        <v>30</v>
      </c>
      <c r="L256" s="51"/>
      <c r="M256" s="21"/>
      <c r="N256" s="21"/>
      <c r="O256" s="52"/>
      <c r="P256" s="53"/>
      <c r="Q256" s="47"/>
      <c r="R256" s="47"/>
      <c r="S256" s="47"/>
    </row>
    <row r="257" spans="1:19" s="48" customFormat="1" ht="48" customHeight="1" x14ac:dyDescent="0.25">
      <c r="A257" s="2">
        <v>256</v>
      </c>
      <c r="B257" s="59" t="s">
        <v>88</v>
      </c>
      <c r="C257" s="60" t="s">
        <v>490</v>
      </c>
      <c r="D257" s="61" t="s">
        <v>682</v>
      </c>
      <c r="E257" s="64">
        <v>259</v>
      </c>
      <c r="F257" s="62">
        <v>15154.7086</v>
      </c>
      <c r="G257" s="3" t="s">
        <v>25</v>
      </c>
      <c r="H257" s="63">
        <v>43357</v>
      </c>
      <c r="I257" s="62">
        <f>2513.3+9133.7+3495.69</f>
        <v>15142.69</v>
      </c>
      <c r="J257" s="8" t="s">
        <v>15</v>
      </c>
      <c r="K257" s="37" t="s">
        <v>93</v>
      </c>
      <c r="L257" s="51"/>
      <c r="M257" s="21"/>
      <c r="N257" s="21"/>
      <c r="O257" s="52"/>
      <c r="P257" s="53"/>
      <c r="Q257" s="47"/>
      <c r="R257" s="47"/>
      <c r="S257" s="47"/>
    </row>
    <row r="258" spans="1:19" s="48" customFormat="1" ht="48" customHeight="1" x14ac:dyDescent="0.25">
      <c r="A258" s="2">
        <v>257</v>
      </c>
      <c r="B258" s="59" t="s">
        <v>683</v>
      </c>
      <c r="C258" s="60" t="s">
        <v>684</v>
      </c>
      <c r="D258" s="61" t="s">
        <v>619</v>
      </c>
      <c r="E258" s="64">
        <v>260</v>
      </c>
      <c r="F258" s="62">
        <v>353.4</v>
      </c>
      <c r="G258" s="3" t="s">
        <v>14</v>
      </c>
      <c r="H258" s="63">
        <v>43357</v>
      </c>
      <c r="I258" s="62">
        <v>353.4</v>
      </c>
      <c r="J258" s="8" t="s">
        <v>15</v>
      </c>
      <c r="K258" s="37" t="s">
        <v>30</v>
      </c>
      <c r="L258" s="51"/>
      <c r="M258" s="21"/>
      <c r="N258" s="21"/>
      <c r="O258" s="52"/>
      <c r="P258" s="53"/>
      <c r="Q258" s="47"/>
      <c r="R258" s="47"/>
      <c r="S258" s="47"/>
    </row>
    <row r="259" spans="1:19" s="48" customFormat="1" ht="48" customHeight="1" x14ac:dyDescent="0.25">
      <c r="A259" s="2">
        <v>258</v>
      </c>
      <c r="B259" s="59" t="s">
        <v>335</v>
      </c>
      <c r="C259" s="60" t="s">
        <v>684</v>
      </c>
      <c r="D259" s="61" t="s">
        <v>685</v>
      </c>
      <c r="E259" s="64">
        <v>261</v>
      </c>
      <c r="F259" s="62">
        <v>1800</v>
      </c>
      <c r="G259" s="3" t="s">
        <v>14</v>
      </c>
      <c r="H259" s="63">
        <v>43357</v>
      </c>
      <c r="I259" s="62">
        <v>1800</v>
      </c>
      <c r="J259" s="8" t="s">
        <v>15</v>
      </c>
      <c r="K259" s="37" t="s">
        <v>30</v>
      </c>
      <c r="L259" s="51"/>
      <c r="M259" s="21"/>
      <c r="N259" s="21"/>
      <c r="O259" s="52"/>
      <c r="P259" s="53"/>
      <c r="Q259" s="47"/>
      <c r="R259" s="47"/>
      <c r="S259" s="47"/>
    </row>
    <row r="260" spans="1:19" s="48" customFormat="1" ht="48" customHeight="1" x14ac:dyDescent="0.25">
      <c r="A260" s="2">
        <v>259</v>
      </c>
      <c r="B260" s="59" t="s">
        <v>686</v>
      </c>
      <c r="C260" s="60" t="s">
        <v>199</v>
      </c>
      <c r="D260" s="61" t="s">
        <v>687</v>
      </c>
      <c r="E260" s="64">
        <v>262</v>
      </c>
      <c r="F260" s="62">
        <v>22591</v>
      </c>
      <c r="G260" s="3" t="s">
        <v>70</v>
      </c>
      <c r="H260" s="63">
        <v>43360</v>
      </c>
      <c r="I260" s="62">
        <v>22591</v>
      </c>
      <c r="J260" s="8" t="s">
        <v>15</v>
      </c>
      <c r="K260" s="37" t="s">
        <v>16</v>
      </c>
      <c r="L260" s="51"/>
      <c r="M260" s="21"/>
      <c r="N260" s="21"/>
      <c r="O260" s="52"/>
      <c r="P260" s="53"/>
      <c r="Q260" s="47"/>
      <c r="R260" s="47"/>
      <c r="S260" s="47"/>
    </row>
    <row r="261" spans="1:19" s="48" customFormat="1" ht="48" customHeight="1" x14ac:dyDescent="0.25">
      <c r="A261" s="2">
        <v>260</v>
      </c>
      <c r="B261" s="59" t="s">
        <v>686</v>
      </c>
      <c r="C261" s="60" t="s">
        <v>201</v>
      </c>
      <c r="D261" s="61" t="s">
        <v>688</v>
      </c>
      <c r="E261" s="64">
        <v>263</v>
      </c>
      <c r="F261" s="62">
        <v>4116</v>
      </c>
      <c r="G261" s="3" t="s">
        <v>70</v>
      </c>
      <c r="H261" s="63">
        <v>43360</v>
      </c>
      <c r="I261" s="62">
        <v>4116</v>
      </c>
      <c r="J261" s="8" t="s">
        <v>15</v>
      </c>
      <c r="K261" s="37" t="s">
        <v>16</v>
      </c>
      <c r="L261" s="51"/>
      <c r="M261" s="21"/>
      <c r="N261" s="21"/>
      <c r="O261" s="52"/>
      <c r="P261" s="53"/>
      <c r="Q261" s="47"/>
      <c r="R261" s="47"/>
      <c r="S261" s="47"/>
    </row>
    <row r="262" spans="1:19" s="48" customFormat="1" ht="48" customHeight="1" x14ac:dyDescent="0.25">
      <c r="A262" s="2">
        <v>261</v>
      </c>
      <c r="B262" s="59" t="s">
        <v>88</v>
      </c>
      <c r="C262" s="60" t="s">
        <v>689</v>
      </c>
      <c r="D262" s="61" t="s">
        <v>690</v>
      </c>
      <c r="E262" s="64">
        <v>264</v>
      </c>
      <c r="F262" s="62">
        <v>12908.29</v>
      </c>
      <c r="G262" s="3" t="s">
        <v>25</v>
      </c>
      <c r="H262" s="63">
        <v>43362</v>
      </c>
      <c r="I262" s="62">
        <v>0</v>
      </c>
      <c r="J262" s="8" t="s">
        <v>15</v>
      </c>
      <c r="K262" s="37" t="s">
        <v>30</v>
      </c>
      <c r="L262" s="51"/>
      <c r="M262" s="21"/>
      <c r="N262" s="21"/>
      <c r="O262" s="52"/>
      <c r="P262" s="53"/>
      <c r="Q262" s="47"/>
      <c r="R262" s="47"/>
      <c r="S262" s="47"/>
    </row>
    <row r="263" spans="1:19" s="48" customFormat="1" ht="48" customHeight="1" x14ac:dyDescent="0.25">
      <c r="A263" s="2">
        <v>262</v>
      </c>
      <c r="B263" s="59" t="s">
        <v>88</v>
      </c>
      <c r="C263" s="60" t="s">
        <v>691</v>
      </c>
      <c r="D263" s="61" t="s">
        <v>692</v>
      </c>
      <c r="E263" s="64">
        <v>265</v>
      </c>
      <c r="F263" s="62">
        <v>23100</v>
      </c>
      <c r="G263" s="3" t="s">
        <v>25</v>
      </c>
      <c r="H263" s="63">
        <v>43362</v>
      </c>
      <c r="I263" s="62">
        <v>23100</v>
      </c>
      <c r="J263" s="8" t="s">
        <v>15</v>
      </c>
      <c r="K263" s="37" t="s">
        <v>30</v>
      </c>
      <c r="L263" s="51"/>
      <c r="M263" s="21"/>
      <c r="N263" s="21"/>
      <c r="O263" s="52"/>
      <c r="P263" s="53"/>
      <c r="Q263" s="47"/>
      <c r="R263" s="47"/>
      <c r="S263" s="47"/>
    </row>
    <row r="264" spans="1:19" s="48" customFormat="1" ht="48" customHeight="1" x14ac:dyDescent="0.25">
      <c r="A264" s="2">
        <v>263</v>
      </c>
      <c r="B264" s="59" t="s">
        <v>693</v>
      </c>
      <c r="C264" s="60" t="s">
        <v>694</v>
      </c>
      <c r="D264" s="61" t="s">
        <v>695</v>
      </c>
      <c r="E264" s="64">
        <v>266</v>
      </c>
      <c r="F264" s="62">
        <v>10000</v>
      </c>
      <c r="G264" s="3" t="s">
        <v>25</v>
      </c>
      <c r="H264" s="63">
        <v>43362</v>
      </c>
      <c r="I264" s="62">
        <f>5496+2954+492+87</f>
        <v>9029</v>
      </c>
      <c r="J264" s="8" t="s">
        <v>15</v>
      </c>
      <c r="K264" s="37" t="s">
        <v>30</v>
      </c>
      <c r="L264" s="51"/>
      <c r="M264" s="21"/>
      <c r="N264" s="21"/>
      <c r="O264" s="52"/>
      <c r="P264" s="53"/>
      <c r="Q264" s="47"/>
      <c r="R264" s="47"/>
      <c r="S264" s="47"/>
    </row>
    <row r="265" spans="1:19" s="48" customFormat="1" ht="48" customHeight="1" x14ac:dyDescent="0.25">
      <c r="A265" s="2">
        <v>264</v>
      </c>
      <c r="B265" s="59" t="s">
        <v>88</v>
      </c>
      <c r="C265" s="60" t="s">
        <v>696</v>
      </c>
      <c r="D265" s="61" t="s">
        <v>697</v>
      </c>
      <c r="E265" s="64">
        <v>267</v>
      </c>
      <c r="F265" s="62">
        <v>36889.681600000004</v>
      </c>
      <c r="G265" s="3" t="s">
        <v>25</v>
      </c>
      <c r="H265" s="63">
        <v>43363</v>
      </c>
      <c r="I265" s="62">
        <f>1547.77+2951.5+4159.41+2727.63</f>
        <v>11386.310000000001</v>
      </c>
      <c r="J265" s="8" t="s">
        <v>15</v>
      </c>
      <c r="K265" s="37" t="s">
        <v>30</v>
      </c>
      <c r="L265" s="51"/>
      <c r="M265" s="21"/>
      <c r="N265" s="21"/>
      <c r="O265" s="52"/>
      <c r="P265" s="53"/>
      <c r="Q265" s="47"/>
      <c r="R265" s="47"/>
      <c r="S265" s="47"/>
    </row>
    <row r="266" spans="1:19" s="48" customFormat="1" ht="48" customHeight="1" x14ac:dyDescent="0.25">
      <c r="A266" s="2">
        <v>265</v>
      </c>
      <c r="B266" s="59" t="s">
        <v>88</v>
      </c>
      <c r="C266" s="60" t="s">
        <v>698</v>
      </c>
      <c r="D266" s="61" t="s">
        <v>699</v>
      </c>
      <c r="E266" s="64">
        <v>268</v>
      </c>
      <c r="F266" s="62">
        <v>7499.7</v>
      </c>
      <c r="G266" s="3" t="s">
        <v>25</v>
      </c>
      <c r="H266" s="63">
        <v>43367</v>
      </c>
      <c r="I266" s="62">
        <v>7499.7</v>
      </c>
      <c r="J266" s="8" t="s">
        <v>15</v>
      </c>
      <c r="K266" s="37" t="s">
        <v>30</v>
      </c>
      <c r="L266" s="51"/>
      <c r="M266" s="21"/>
      <c r="N266" s="21"/>
      <c r="O266" s="52"/>
      <c r="P266" s="53"/>
      <c r="Q266" s="47"/>
      <c r="R266" s="47"/>
      <c r="S266" s="47"/>
    </row>
    <row r="267" spans="1:19" s="48" customFormat="1" ht="48" customHeight="1" x14ac:dyDescent="0.25">
      <c r="A267" s="2">
        <v>266</v>
      </c>
      <c r="B267" s="59" t="s">
        <v>88</v>
      </c>
      <c r="C267" s="60" t="s">
        <v>700</v>
      </c>
      <c r="D267" s="61" t="s">
        <v>701</v>
      </c>
      <c r="E267" s="64">
        <v>269</v>
      </c>
      <c r="F267" s="62">
        <v>11690</v>
      </c>
      <c r="G267" s="3" t="s">
        <v>25</v>
      </c>
      <c r="H267" s="63">
        <v>43368</v>
      </c>
      <c r="I267" s="62">
        <v>11690</v>
      </c>
      <c r="J267" s="8" t="s">
        <v>15</v>
      </c>
      <c r="K267" s="37" t="s">
        <v>30</v>
      </c>
      <c r="L267" s="51"/>
      <c r="M267" s="21"/>
      <c r="N267" s="21"/>
      <c r="O267" s="52"/>
      <c r="P267" s="53"/>
      <c r="Q267" s="47"/>
      <c r="R267" s="47"/>
      <c r="S267" s="47"/>
    </row>
    <row r="268" spans="1:19" s="48" customFormat="1" ht="48" customHeight="1" x14ac:dyDescent="0.25">
      <c r="A268" s="2">
        <v>267</v>
      </c>
      <c r="B268" s="59" t="s">
        <v>335</v>
      </c>
      <c r="C268" s="60" t="s">
        <v>360</v>
      </c>
      <c r="D268" s="61" t="s">
        <v>702</v>
      </c>
      <c r="E268" s="64">
        <v>270</v>
      </c>
      <c r="F268" s="62">
        <v>600</v>
      </c>
      <c r="G268" s="3" t="s">
        <v>14</v>
      </c>
      <c r="H268" s="63">
        <v>43368</v>
      </c>
      <c r="I268" s="62">
        <v>600</v>
      </c>
      <c r="J268" s="8" t="s">
        <v>15</v>
      </c>
      <c r="K268" s="37" t="s">
        <v>30</v>
      </c>
      <c r="L268" s="51"/>
      <c r="M268" s="21"/>
      <c r="N268" s="21"/>
      <c r="O268" s="52"/>
      <c r="P268" s="53"/>
      <c r="Q268" s="47"/>
      <c r="R268" s="47"/>
      <c r="S268" s="47"/>
    </row>
    <row r="269" spans="1:19" s="10" customFormat="1" ht="42.75" customHeight="1" x14ac:dyDescent="0.25">
      <c r="A269" s="2">
        <v>268</v>
      </c>
      <c r="B269" s="59" t="s">
        <v>88</v>
      </c>
      <c r="C269" s="60" t="s">
        <v>689</v>
      </c>
      <c r="D269" s="61" t="s">
        <v>703</v>
      </c>
      <c r="E269" s="64">
        <v>271</v>
      </c>
      <c r="F269" s="62">
        <v>26536.25</v>
      </c>
      <c r="G269" s="3" t="s">
        <v>25</v>
      </c>
      <c r="H269" s="63">
        <v>43370</v>
      </c>
      <c r="I269" s="62">
        <f>6901.66+12594.62+6130.99</f>
        <v>25627.269999999997</v>
      </c>
      <c r="J269" s="8" t="s">
        <v>15</v>
      </c>
      <c r="K269" s="37" t="s">
        <v>30</v>
      </c>
      <c r="L269" s="30"/>
    </row>
    <row r="270" spans="1:19" s="10" customFormat="1" ht="42.75" customHeight="1" x14ac:dyDescent="0.25">
      <c r="A270" s="2">
        <v>269</v>
      </c>
      <c r="B270" s="59" t="s">
        <v>726</v>
      </c>
      <c r="C270" s="60" t="s">
        <v>717</v>
      </c>
      <c r="D270" s="61" t="s">
        <v>718</v>
      </c>
      <c r="E270" s="64">
        <v>272</v>
      </c>
      <c r="F270" s="62">
        <v>35</v>
      </c>
      <c r="G270" s="3" t="s">
        <v>14</v>
      </c>
      <c r="H270" s="63">
        <v>43371</v>
      </c>
      <c r="I270" s="62">
        <v>35</v>
      </c>
      <c r="J270" s="8" t="s">
        <v>15</v>
      </c>
      <c r="K270" s="37" t="s">
        <v>93</v>
      </c>
      <c r="L270" s="58"/>
    </row>
    <row r="271" spans="1:19" s="10" customFormat="1" ht="42.75" customHeight="1" x14ac:dyDescent="0.25">
      <c r="A271" s="2">
        <v>270</v>
      </c>
      <c r="B271" s="59" t="s">
        <v>693</v>
      </c>
      <c r="C271" s="60" t="s">
        <v>727</v>
      </c>
      <c r="D271" s="61" t="s">
        <v>728</v>
      </c>
      <c r="E271" s="64">
        <v>273</v>
      </c>
      <c r="F271" s="62">
        <v>10000</v>
      </c>
      <c r="G271" s="3" t="s">
        <v>14</v>
      </c>
      <c r="H271" s="63">
        <v>43374</v>
      </c>
      <c r="I271" s="62">
        <v>9998</v>
      </c>
      <c r="J271" s="8" t="s">
        <v>15</v>
      </c>
      <c r="K271" s="37" t="s">
        <v>30</v>
      </c>
      <c r="L271" s="58"/>
    </row>
    <row r="272" spans="1:19" s="10" customFormat="1" ht="42.75" customHeight="1" x14ac:dyDescent="0.25">
      <c r="A272" s="2">
        <v>271</v>
      </c>
      <c r="B272" s="59" t="s">
        <v>88</v>
      </c>
      <c r="C272" s="60" t="s">
        <v>729</v>
      </c>
      <c r="D272" s="61" t="s">
        <v>730</v>
      </c>
      <c r="E272" s="64">
        <v>274</v>
      </c>
      <c r="F272" s="62">
        <v>36096.120000000003</v>
      </c>
      <c r="G272" s="3" t="s">
        <v>25</v>
      </c>
      <c r="H272" s="63">
        <v>43375</v>
      </c>
      <c r="I272" s="62">
        <v>36096.120000000003</v>
      </c>
      <c r="J272" s="8" t="s">
        <v>15</v>
      </c>
      <c r="K272" s="37" t="s">
        <v>30</v>
      </c>
      <c r="L272" s="58"/>
    </row>
    <row r="273" spans="1:12" s="10" customFormat="1" ht="42.75" customHeight="1" x14ac:dyDescent="0.25">
      <c r="A273" s="2">
        <v>272</v>
      </c>
      <c r="B273" s="59" t="s">
        <v>88</v>
      </c>
      <c r="C273" s="60" t="s">
        <v>731</v>
      </c>
      <c r="D273" s="61" t="s">
        <v>732</v>
      </c>
      <c r="E273" s="64">
        <v>275</v>
      </c>
      <c r="F273" s="62">
        <v>21599.200000000001</v>
      </c>
      <c r="G273" s="3" t="s">
        <v>25</v>
      </c>
      <c r="H273" s="63">
        <v>43375</v>
      </c>
      <c r="I273" s="62">
        <v>21599.200000000001</v>
      </c>
      <c r="J273" s="8" t="s">
        <v>15</v>
      </c>
      <c r="K273" s="37" t="s">
        <v>30</v>
      </c>
      <c r="L273" s="58"/>
    </row>
    <row r="274" spans="1:12" s="10" customFormat="1" ht="42.75" customHeight="1" x14ac:dyDescent="0.25">
      <c r="A274" s="2">
        <v>273</v>
      </c>
      <c r="B274" s="59" t="s">
        <v>88</v>
      </c>
      <c r="C274" s="60" t="s">
        <v>733</v>
      </c>
      <c r="D274" s="61" t="s">
        <v>734</v>
      </c>
      <c r="E274" s="64">
        <v>276</v>
      </c>
      <c r="F274" s="62">
        <v>18692.05</v>
      </c>
      <c r="G274" s="3" t="s">
        <v>25</v>
      </c>
      <c r="H274" s="63">
        <v>43376</v>
      </c>
      <c r="I274" s="62">
        <f>9386+4295.85+872.95</f>
        <v>14554.800000000001</v>
      </c>
      <c r="J274" s="8" t="s">
        <v>15</v>
      </c>
      <c r="K274" s="37" t="s">
        <v>30</v>
      </c>
      <c r="L274" s="58"/>
    </row>
    <row r="275" spans="1:12" s="10" customFormat="1" ht="42.75" customHeight="1" x14ac:dyDescent="0.25">
      <c r="A275" s="2">
        <v>274</v>
      </c>
      <c r="B275" s="59" t="s">
        <v>88</v>
      </c>
      <c r="C275" s="60" t="s">
        <v>735</v>
      </c>
      <c r="D275" s="61" t="s">
        <v>736</v>
      </c>
      <c r="E275" s="64">
        <v>277</v>
      </c>
      <c r="F275" s="62">
        <v>31198.170600000001</v>
      </c>
      <c r="G275" s="3" t="s">
        <v>25</v>
      </c>
      <c r="H275" s="63">
        <v>43376</v>
      </c>
      <c r="I275" s="62">
        <f>8964.02+8313.08+7529.66</f>
        <v>24806.76</v>
      </c>
      <c r="J275" s="8" t="s">
        <v>15</v>
      </c>
      <c r="K275" s="37" t="s">
        <v>30</v>
      </c>
      <c r="L275" s="58"/>
    </row>
    <row r="276" spans="1:12" s="10" customFormat="1" ht="42.75" customHeight="1" x14ac:dyDescent="0.25">
      <c r="A276" s="2">
        <v>275</v>
      </c>
      <c r="B276" s="59" t="s">
        <v>88</v>
      </c>
      <c r="C276" s="60" t="s">
        <v>536</v>
      </c>
      <c r="D276" s="61" t="s">
        <v>737</v>
      </c>
      <c r="E276" s="64">
        <v>278</v>
      </c>
      <c r="F276" s="62">
        <v>23010</v>
      </c>
      <c r="G276" s="3" t="s">
        <v>25</v>
      </c>
      <c r="H276" s="63">
        <v>43376</v>
      </c>
      <c r="I276" s="62">
        <f>8729.99+6350.76+5736.39</f>
        <v>20817.14</v>
      </c>
      <c r="J276" s="8" t="s">
        <v>15</v>
      </c>
      <c r="K276" s="37" t="s">
        <v>30</v>
      </c>
      <c r="L276" s="58"/>
    </row>
    <row r="277" spans="1:12" s="10" customFormat="1" ht="42.75" customHeight="1" x14ac:dyDescent="0.25">
      <c r="A277" s="2">
        <v>276</v>
      </c>
      <c r="B277" s="59" t="s">
        <v>88</v>
      </c>
      <c r="C277" s="60" t="s">
        <v>738</v>
      </c>
      <c r="D277" s="61" t="s">
        <v>665</v>
      </c>
      <c r="E277" s="64">
        <v>279</v>
      </c>
      <c r="F277" s="62">
        <v>23960</v>
      </c>
      <c r="G277" s="3" t="s">
        <v>25</v>
      </c>
      <c r="H277" s="63">
        <v>43376</v>
      </c>
      <c r="I277" s="62">
        <v>5249.04</v>
      </c>
      <c r="J277" s="8" t="s">
        <v>15</v>
      </c>
      <c r="K277" s="37" t="s">
        <v>30</v>
      </c>
      <c r="L277" s="58"/>
    </row>
    <row r="278" spans="1:12" s="10" customFormat="1" ht="42.75" customHeight="1" x14ac:dyDescent="0.25">
      <c r="A278" s="2">
        <v>277</v>
      </c>
      <c r="B278" s="59" t="s">
        <v>88</v>
      </c>
      <c r="C278" s="60" t="s">
        <v>738</v>
      </c>
      <c r="D278" s="61" t="s">
        <v>665</v>
      </c>
      <c r="E278" s="64">
        <v>280</v>
      </c>
      <c r="F278" s="62">
        <v>23980</v>
      </c>
      <c r="G278" s="3" t="s">
        <v>25</v>
      </c>
      <c r="H278" s="63">
        <v>43376</v>
      </c>
      <c r="I278" s="62">
        <f>14390.4+9231.7</f>
        <v>23622.1</v>
      </c>
      <c r="J278" s="8" t="s">
        <v>15</v>
      </c>
      <c r="K278" s="37" t="s">
        <v>30</v>
      </c>
      <c r="L278" s="58"/>
    </row>
    <row r="279" spans="1:12" s="10" customFormat="1" ht="42.75" customHeight="1" x14ac:dyDescent="0.25">
      <c r="A279" s="2">
        <v>278</v>
      </c>
      <c r="B279" s="59" t="s">
        <v>88</v>
      </c>
      <c r="C279" s="60" t="s">
        <v>739</v>
      </c>
      <c r="D279" s="61" t="s">
        <v>740</v>
      </c>
      <c r="E279" s="64">
        <v>281</v>
      </c>
      <c r="F279" s="62">
        <v>35345</v>
      </c>
      <c r="G279" s="3" t="s">
        <v>25</v>
      </c>
      <c r="H279" s="63">
        <v>43376</v>
      </c>
      <c r="I279" s="62">
        <v>12999.18</v>
      </c>
      <c r="J279" s="8" t="s">
        <v>15</v>
      </c>
      <c r="K279" s="37" t="s">
        <v>30</v>
      </c>
      <c r="L279" s="58"/>
    </row>
    <row r="280" spans="1:12" s="10" customFormat="1" ht="42.75" customHeight="1" x14ac:dyDescent="0.25">
      <c r="A280" s="2">
        <v>279</v>
      </c>
      <c r="B280" s="59" t="s">
        <v>88</v>
      </c>
      <c r="C280" s="60" t="s">
        <v>247</v>
      </c>
      <c r="D280" s="61" t="s">
        <v>665</v>
      </c>
      <c r="E280" s="64">
        <v>282</v>
      </c>
      <c r="F280" s="62">
        <v>28312</v>
      </c>
      <c r="G280" s="3" t="s">
        <v>25</v>
      </c>
      <c r="H280" s="63">
        <v>43376</v>
      </c>
      <c r="I280" s="62">
        <f>7683.17+7602.48+4478.25+6448.46</f>
        <v>26212.36</v>
      </c>
      <c r="J280" s="8" t="s">
        <v>15</v>
      </c>
      <c r="K280" s="37" t="s">
        <v>30</v>
      </c>
      <c r="L280" s="58"/>
    </row>
    <row r="281" spans="1:12" s="10" customFormat="1" ht="42.75" customHeight="1" x14ac:dyDescent="0.25">
      <c r="A281" s="2">
        <v>280</v>
      </c>
      <c r="B281" s="59" t="s">
        <v>88</v>
      </c>
      <c r="C281" s="60" t="s">
        <v>741</v>
      </c>
      <c r="D281" s="61" t="s">
        <v>742</v>
      </c>
      <c r="E281" s="64">
        <v>283</v>
      </c>
      <c r="F281" s="62">
        <v>47667.664689999998</v>
      </c>
      <c r="G281" s="3" t="s">
        <v>25</v>
      </c>
      <c r="H281" s="63">
        <v>43376</v>
      </c>
      <c r="I281" s="62">
        <v>0</v>
      </c>
      <c r="J281" s="8" t="s">
        <v>15</v>
      </c>
      <c r="K281" s="37" t="s">
        <v>93</v>
      </c>
      <c r="L281" s="58"/>
    </row>
    <row r="282" spans="1:12" s="10" customFormat="1" ht="42.75" customHeight="1" x14ac:dyDescent="0.25">
      <c r="A282" s="2">
        <v>281</v>
      </c>
      <c r="B282" s="59" t="s">
        <v>88</v>
      </c>
      <c r="C282" s="60" t="s">
        <v>741</v>
      </c>
      <c r="D282" s="61" t="s">
        <v>743</v>
      </c>
      <c r="E282" s="64">
        <v>284</v>
      </c>
      <c r="F282" s="62">
        <v>45183.906000000003</v>
      </c>
      <c r="G282" s="3" t="s">
        <v>25</v>
      </c>
      <c r="H282" s="63">
        <v>43376</v>
      </c>
      <c r="I282" s="62">
        <f>6187.65+10977.52+2388.58</f>
        <v>19553.75</v>
      </c>
      <c r="J282" s="8" t="s">
        <v>15</v>
      </c>
      <c r="K282" s="37" t="s">
        <v>93</v>
      </c>
      <c r="L282" s="58"/>
    </row>
    <row r="283" spans="1:12" s="10" customFormat="1" ht="42.75" customHeight="1" x14ac:dyDescent="0.25">
      <c r="A283" s="2">
        <v>282</v>
      </c>
      <c r="B283" s="59" t="s">
        <v>88</v>
      </c>
      <c r="C283" s="60" t="s">
        <v>741</v>
      </c>
      <c r="D283" s="61" t="s">
        <v>744</v>
      </c>
      <c r="E283" s="64">
        <v>285</v>
      </c>
      <c r="F283" s="62">
        <v>29735.126219999998</v>
      </c>
      <c r="G283" s="3" t="s">
        <v>25</v>
      </c>
      <c r="H283" s="63">
        <v>43376</v>
      </c>
      <c r="I283" s="62">
        <v>0</v>
      </c>
      <c r="J283" s="8" t="s">
        <v>15</v>
      </c>
      <c r="K283" s="37" t="s">
        <v>93</v>
      </c>
      <c r="L283" s="58"/>
    </row>
    <row r="284" spans="1:12" s="10" customFormat="1" ht="42.75" customHeight="1" x14ac:dyDescent="0.25">
      <c r="A284" s="2">
        <v>283</v>
      </c>
      <c r="B284" s="59" t="s">
        <v>88</v>
      </c>
      <c r="C284" s="60" t="s">
        <v>529</v>
      </c>
      <c r="D284" s="61" t="s">
        <v>745</v>
      </c>
      <c r="E284" s="64">
        <v>286</v>
      </c>
      <c r="F284" s="62">
        <v>14598.8472</v>
      </c>
      <c r="G284" s="3" t="s">
        <v>25</v>
      </c>
      <c r="H284" s="63">
        <v>43377</v>
      </c>
      <c r="I284" s="62">
        <v>14545.8</v>
      </c>
      <c r="J284" s="8" t="s">
        <v>15</v>
      </c>
      <c r="K284" s="37" t="s">
        <v>93</v>
      </c>
      <c r="L284" s="58"/>
    </row>
    <row r="285" spans="1:12" s="10" customFormat="1" ht="42.75" customHeight="1" x14ac:dyDescent="0.25">
      <c r="A285" s="2">
        <v>284</v>
      </c>
      <c r="B285" s="59" t="s">
        <v>88</v>
      </c>
      <c r="C285" s="60" t="s">
        <v>746</v>
      </c>
      <c r="D285" s="61" t="s">
        <v>747</v>
      </c>
      <c r="E285" s="64">
        <v>287</v>
      </c>
      <c r="F285" s="62">
        <v>4899.45</v>
      </c>
      <c r="G285" s="3" t="s">
        <v>25</v>
      </c>
      <c r="H285" s="63">
        <v>43322</v>
      </c>
      <c r="I285" s="62">
        <v>4468.41</v>
      </c>
      <c r="J285" s="8" t="s">
        <v>15</v>
      </c>
      <c r="K285" s="37" t="s">
        <v>93</v>
      </c>
      <c r="L285" s="58"/>
    </row>
    <row r="286" spans="1:12" s="10" customFormat="1" ht="42.75" customHeight="1" x14ac:dyDescent="0.25">
      <c r="A286" s="2">
        <v>285</v>
      </c>
      <c r="B286" s="59" t="s">
        <v>88</v>
      </c>
      <c r="C286" s="60" t="s">
        <v>748</v>
      </c>
      <c r="D286" s="61" t="s">
        <v>749</v>
      </c>
      <c r="E286" s="64">
        <v>288</v>
      </c>
      <c r="F286" s="62">
        <v>12440.895350000001</v>
      </c>
      <c r="G286" s="3" t="s">
        <v>25</v>
      </c>
      <c r="H286" s="63">
        <v>43381</v>
      </c>
      <c r="I286" s="62">
        <v>12440.89</v>
      </c>
      <c r="J286" s="8" t="s">
        <v>15</v>
      </c>
      <c r="K286" s="37" t="s">
        <v>93</v>
      </c>
      <c r="L286" s="58"/>
    </row>
    <row r="287" spans="1:12" s="10" customFormat="1" ht="42.75" customHeight="1" x14ac:dyDescent="0.25">
      <c r="A287" s="2">
        <v>286</v>
      </c>
      <c r="B287" s="59" t="s">
        <v>683</v>
      </c>
      <c r="C287" s="60" t="s">
        <v>750</v>
      </c>
      <c r="D287" s="61" t="s">
        <v>619</v>
      </c>
      <c r="E287" s="64">
        <v>289</v>
      </c>
      <c r="F287" s="62">
        <v>480</v>
      </c>
      <c r="G287" s="3" t="s">
        <v>14</v>
      </c>
      <c r="H287" s="63">
        <v>43381</v>
      </c>
      <c r="I287" s="62">
        <v>480</v>
      </c>
      <c r="J287" s="8" t="s">
        <v>15</v>
      </c>
      <c r="K287" s="37" t="s">
        <v>30</v>
      </c>
      <c r="L287" s="58"/>
    </row>
    <row r="288" spans="1:12" s="10" customFormat="1" ht="42.75" customHeight="1" x14ac:dyDescent="0.25">
      <c r="A288" s="2">
        <v>287</v>
      </c>
      <c r="B288" s="59" t="s">
        <v>88</v>
      </c>
      <c r="C288" s="60" t="s">
        <v>751</v>
      </c>
      <c r="D288" s="61" t="s">
        <v>752</v>
      </c>
      <c r="E288" s="64">
        <v>290</v>
      </c>
      <c r="F288" s="62">
        <v>43647.45</v>
      </c>
      <c r="G288" s="3" t="s">
        <v>25</v>
      </c>
      <c r="H288" s="63">
        <v>43381</v>
      </c>
      <c r="I288" s="62">
        <f>23779.6+19862.96</f>
        <v>43642.559999999998</v>
      </c>
      <c r="J288" s="8" t="s">
        <v>15</v>
      </c>
      <c r="K288" s="37" t="s">
        <v>30</v>
      </c>
      <c r="L288" s="58"/>
    </row>
    <row r="289" spans="1:12" s="10" customFormat="1" ht="42.75" customHeight="1" x14ac:dyDescent="0.25">
      <c r="A289" s="2">
        <v>288</v>
      </c>
      <c r="B289" s="59" t="s">
        <v>88</v>
      </c>
      <c r="C289" s="60" t="s">
        <v>753</v>
      </c>
      <c r="D289" s="61" t="s">
        <v>665</v>
      </c>
      <c r="E289" s="64">
        <v>291</v>
      </c>
      <c r="F289" s="62">
        <v>23808</v>
      </c>
      <c r="G289" s="3" t="s">
        <v>25</v>
      </c>
      <c r="H289" s="63">
        <v>43382</v>
      </c>
      <c r="I289" s="62">
        <f>6176.98+3705.12</f>
        <v>9882.0999999999985</v>
      </c>
      <c r="J289" s="8" t="s">
        <v>15</v>
      </c>
      <c r="K289" s="37" t="s">
        <v>30</v>
      </c>
      <c r="L289" s="58"/>
    </row>
    <row r="290" spans="1:12" s="10" customFormat="1" ht="42.75" customHeight="1" x14ac:dyDescent="0.25">
      <c r="A290" s="2">
        <v>289</v>
      </c>
      <c r="B290" s="59" t="s">
        <v>88</v>
      </c>
      <c r="C290" s="60" t="s">
        <v>754</v>
      </c>
      <c r="D290" s="61" t="s">
        <v>755</v>
      </c>
      <c r="E290" s="64">
        <v>292</v>
      </c>
      <c r="F290" s="62">
        <v>19260.5</v>
      </c>
      <c r="G290" s="3" t="s">
        <v>25</v>
      </c>
      <c r="H290" s="63">
        <v>43382</v>
      </c>
      <c r="I290" s="62">
        <v>11763.76</v>
      </c>
      <c r="J290" s="8" t="s">
        <v>15</v>
      </c>
      <c r="K290" s="37" t="s">
        <v>30</v>
      </c>
      <c r="L290" s="58"/>
    </row>
    <row r="291" spans="1:12" s="10" customFormat="1" ht="42.75" customHeight="1" x14ac:dyDescent="0.25">
      <c r="A291" s="2">
        <v>290</v>
      </c>
      <c r="B291" s="59" t="s">
        <v>88</v>
      </c>
      <c r="C291" s="60" t="s">
        <v>756</v>
      </c>
      <c r="D291" s="61" t="s">
        <v>740</v>
      </c>
      <c r="E291" s="64">
        <v>293</v>
      </c>
      <c r="F291" s="62">
        <v>35355</v>
      </c>
      <c r="G291" s="3" t="s">
        <v>25</v>
      </c>
      <c r="H291" s="63">
        <v>43383</v>
      </c>
      <c r="I291" s="62">
        <v>15701.73</v>
      </c>
      <c r="J291" s="8" t="s">
        <v>15</v>
      </c>
      <c r="K291" s="37" t="s">
        <v>30</v>
      </c>
      <c r="L291" s="58"/>
    </row>
    <row r="292" spans="1:12" s="10" customFormat="1" ht="42.75" customHeight="1" x14ac:dyDescent="0.25">
      <c r="A292" s="2">
        <v>291</v>
      </c>
      <c r="B292" s="59" t="s">
        <v>757</v>
      </c>
      <c r="C292" s="60" t="s">
        <v>36</v>
      </c>
      <c r="D292" s="61" t="s">
        <v>758</v>
      </c>
      <c r="E292" s="64">
        <v>294</v>
      </c>
      <c r="F292" s="62">
        <v>7228</v>
      </c>
      <c r="G292" s="3" t="s">
        <v>25</v>
      </c>
      <c r="H292" s="63">
        <v>43383</v>
      </c>
      <c r="I292" s="62">
        <v>7228</v>
      </c>
      <c r="J292" s="8" t="s">
        <v>15</v>
      </c>
      <c r="K292" s="37" t="s">
        <v>30</v>
      </c>
      <c r="L292" s="58"/>
    </row>
    <row r="293" spans="1:12" s="10" customFormat="1" ht="42.75" customHeight="1" x14ac:dyDescent="0.25">
      <c r="A293" s="2">
        <v>292</v>
      </c>
      <c r="B293" s="59" t="s">
        <v>726</v>
      </c>
      <c r="C293" s="60" t="s">
        <v>759</v>
      </c>
      <c r="D293" s="61" t="s">
        <v>760</v>
      </c>
      <c r="E293" s="64">
        <v>295</v>
      </c>
      <c r="F293" s="62">
        <v>105</v>
      </c>
      <c r="G293" s="3" t="s">
        <v>14</v>
      </c>
      <c r="H293" s="63">
        <v>43383</v>
      </c>
      <c r="I293" s="62">
        <v>105</v>
      </c>
      <c r="J293" s="8" t="s">
        <v>15</v>
      </c>
      <c r="K293" s="37" t="s">
        <v>93</v>
      </c>
      <c r="L293" s="58"/>
    </row>
    <row r="294" spans="1:12" s="10" customFormat="1" ht="42.75" customHeight="1" x14ac:dyDescent="0.25">
      <c r="A294" s="2">
        <v>293</v>
      </c>
      <c r="B294" s="59" t="s">
        <v>761</v>
      </c>
      <c r="C294" s="60" t="s">
        <v>762</v>
      </c>
      <c r="D294" s="61" t="s">
        <v>763</v>
      </c>
      <c r="E294" s="64">
        <v>296</v>
      </c>
      <c r="F294" s="62">
        <v>490.28100000000001</v>
      </c>
      <c r="G294" s="3" t="s">
        <v>14</v>
      </c>
      <c r="H294" s="63">
        <v>43383</v>
      </c>
      <c r="I294" s="62">
        <v>490.28100000000001</v>
      </c>
      <c r="J294" s="8" t="s">
        <v>15</v>
      </c>
      <c r="K294" s="37" t="s">
        <v>16</v>
      </c>
      <c r="L294" s="58"/>
    </row>
    <row r="295" spans="1:12" s="10" customFormat="1" ht="42.75" customHeight="1" x14ac:dyDescent="0.25">
      <c r="A295" s="2">
        <v>294</v>
      </c>
      <c r="B295" s="59" t="s">
        <v>451</v>
      </c>
      <c r="C295" s="60" t="s">
        <v>452</v>
      </c>
      <c r="D295" s="61" t="s">
        <v>764</v>
      </c>
      <c r="E295" s="64">
        <v>297</v>
      </c>
      <c r="F295" s="62">
        <v>1359.52</v>
      </c>
      <c r="G295" s="3" t="s">
        <v>25</v>
      </c>
      <c r="H295" s="63">
        <v>43384</v>
      </c>
      <c r="I295" s="62">
        <v>1359.52</v>
      </c>
      <c r="J295" s="8" t="s">
        <v>15</v>
      </c>
      <c r="K295" s="37" t="s">
        <v>30</v>
      </c>
      <c r="L295" s="58"/>
    </row>
    <row r="296" spans="1:12" s="10" customFormat="1" ht="42.75" customHeight="1" x14ac:dyDescent="0.25">
      <c r="A296" s="2">
        <v>295</v>
      </c>
      <c r="B296" s="59" t="s">
        <v>88</v>
      </c>
      <c r="C296" s="60" t="s">
        <v>449</v>
      </c>
      <c r="D296" s="61" t="s">
        <v>765</v>
      </c>
      <c r="E296" s="64">
        <v>298</v>
      </c>
      <c r="F296" s="62">
        <v>10502</v>
      </c>
      <c r="G296" s="3" t="s">
        <v>25</v>
      </c>
      <c r="H296" s="63">
        <v>43385</v>
      </c>
      <c r="I296" s="62">
        <v>10502</v>
      </c>
      <c r="J296" s="8" t="s">
        <v>15</v>
      </c>
      <c r="K296" s="37" t="s">
        <v>30</v>
      </c>
      <c r="L296" s="58"/>
    </row>
    <row r="297" spans="1:12" s="10" customFormat="1" ht="42.75" customHeight="1" x14ac:dyDescent="0.25">
      <c r="A297" s="2">
        <v>296</v>
      </c>
      <c r="B297" s="59" t="s">
        <v>88</v>
      </c>
      <c r="C297" s="60" t="s">
        <v>529</v>
      </c>
      <c r="D297" s="61" t="s">
        <v>766</v>
      </c>
      <c r="E297" s="64">
        <v>299</v>
      </c>
      <c r="F297" s="62">
        <v>17399.250100000001</v>
      </c>
      <c r="G297" s="3" t="s">
        <v>25</v>
      </c>
      <c r="H297" s="63">
        <v>43385</v>
      </c>
      <c r="I297" s="62">
        <v>17398.22</v>
      </c>
      <c r="J297" s="8" t="s">
        <v>15</v>
      </c>
      <c r="K297" s="37" t="s">
        <v>30</v>
      </c>
      <c r="L297" s="58"/>
    </row>
    <row r="298" spans="1:12" s="10" customFormat="1" ht="42.75" customHeight="1" x14ac:dyDescent="0.25">
      <c r="A298" s="2">
        <v>297</v>
      </c>
      <c r="B298" s="59" t="s">
        <v>179</v>
      </c>
      <c r="C298" s="60" t="s">
        <v>767</v>
      </c>
      <c r="D298" s="61" t="s">
        <v>768</v>
      </c>
      <c r="E298" s="64">
        <v>300</v>
      </c>
      <c r="F298" s="62">
        <v>4985</v>
      </c>
      <c r="G298" s="3" t="s">
        <v>14</v>
      </c>
      <c r="H298" s="63">
        <v>43391</v>
      </c>
      <c r="I298" s="62">
        <v>4985</v>
      </c>
      <c r="J298" s="8" t="s">
        <v>15</v>
      </c>
      <c r="K298" s="37" t="s">
        <v>93</v>
      </c>
      <c r="L298" s="58"/>
    </row>
    <row r="299" spans="1:12" s="10" customFormat="1" ht="42.75" customHeight="1" x14ac:dyDescent="0.25">
      <c r="A299" s="2">
        <v>298</v>
      </c>
      <c r="B299" s="59" t="s">
        <v>769</v>
      </c>
      <c r="C299" s="60" t="s">
        <v>770</v>
      </c>
      <c r="D299" s="61" t="s">
        <v>771</v>
      </c>
      <c r="E299" s="64">
        <v>301</v>
      </c>
      <c r="F299" s="62">
        <v>13407</v>
      </c>
      <c r="G299" s="3" t="s">
        <v>14</v>
      </c>
      <c r="H299" s="63">
        <v>43395</v>
      </c>
      <c r="I299" s="62">
        <v>13407</v>
      </c>
      <c r="J299" s="8" t="s">
        <v>15</v>
      </c>
      <c r="K299" s="37" t="s">
        <v>16</v>
      </c>
      <c r="L299" s="58"/>
    </row>
    <row r="300" spans="1:12" s="10" customFormat="1" ht="42.75" customHeight="1" x14ac:dyDescent="0.25">
      <c r="A300" s="2">
        <v>299</v>
      </c>
      <c r="B300" s="59" t="s">
        <v>451</v>
      </c>
      <c r="C300" s="60" t="s">
        <v>772</v>
      </c>
      <c r="D300" s="61" t="s">
        <v>773</v>
      </c>
      <c r="E300" s="64">
        <v>302</v>
      </c>
      <c r="F300" s="62">
        <v>22897</v>
      </c>
      <c r="G300" s="3" t="s">
        <v>25</v>
      </c>
      <c r="H300" s="63">
        <v>43395</v>
      </c>
      <c r="I300" s="62">
        <f>2475.2+7812.37+2691.78+9916.27</f>
        <v>22895.620000000003</v>
      </c>
      <c r="J300" s="8" t="s">
        <v>15</v>
      </c>
      <c r="K300" s="37" t="s">
        <v>30</v>
      </c>
      <c r="L300" s="58"/>
    </row>
    <row r="301" spans="1:12" s="10" customFormat="1" ht="42.75" customHeight="1" x14ac:dyDescent="0.25">
      <c r="A301" s="2">
        <v>300</v>
      </c>
      <c r="B301" s="59" t="s">
        <v>88</v>
      </c>
      <c r="C301" s="60" t="s">
        <v>774</v>
      </c>
      <c r="D301" s="61" t="s">
        <v>740</v>
      </c>
      <c r="E301" s="64">
        <v>303</v>
      </c>
      <c r="F301" s="62">
        <v>29985</v>
      </c>
      <c r="G301" s="3" t="s">
        <v>25</v>
      </c>
      <c r="H301" s="63">
        <v>43395</v>
      </c>
      <c r="I301" s="62">
        <v>0</v>
      </c>
      <c r="J301" s="8" t="s">
        <v>15</v>
      </c>
      <c r="K301" s="37" t="s">
        <v>30</v>
      </c>
      <c r="L301" s="58"/>
    </row>
    <row r="302" spans="1:12" s="10" customFormat="1" ht="42.75" customHeight="1" x14ac:dyDescent="0.25">
      <c r="A302" s="2">
        <v>301</v>
      </c>
      <c r="B302" s="59" t="s">
        <v>88</v>
      </c>
      <c r="C302" s="60" t="s">
        <v>317</v>
      </c>
      <c r="D302" s="61" t="s">
        <v>775</v>
      </c>
      <c r="E302" s="64">
        <v>304</v>
      </c>
      <c r="F302" s="62">
        <v>24895.142199999998</v>
      </c>
      <c r="G302" s="3" t="s">
        <v>25</v>
      </c>
      <c r="H302" s="63">
        <v>43399</v>
      </c>
      <c r="I302" s="62">
        <v>0</v>
      </c>
      <c r="J302" s="8" t="s">
        <v>15</v>
      </c>
      <c r="K302" s="37" t="s">
        <v>93</v>
      </c>
      <c r="L302" s="58"/>
    </row>
    <row r="303" spans="1:12" s="10" customFormat="1" ht="42.75" customHeight="1" x14ac:dyDescent="0.25">
      <c r="A303" s="2">
        <v>302</v>
      </c>
      <c r="B303" s="59" t="s">
        <v>168</v>
      </c>
      <c r="C303" s="60" t="s">
        <v>776</v>
      </c>
      <c r="D303" s="61" t="s">
        <v>777</v>
      </c>
      <c r="E303" s="64">
        <v>305</v>
      </c>
      <c r="F303" s="62">
        <v>125</v>
      </c>
      <c r="G303" s="3" t="s">
        <v>14</v>
      </c>
      <c r="H303" s="63">
        <v>43403</v>
      </c>
      <c r="I303" s="62">
        <v>125</v>
      </c>
      <c r="J303" s="8" t="s">
        <v>15</v>
      </c>
      <c r="K303" s="37" t="s">
        <v>16</v>
      </c>
      <c r="L303" s="58"/>
    </row>
    <row r="304" spans="1:12" s="10" customFormat="1" ht="42.75" customHeight="1" x14ac:dyDescent="0.25">
      <c r="A304" s="2">
        <v>303</v>
      </c>
      <c r="B304" s="59" t="s">
        <v>693</v>
      </c>
      <c r="C304" s="60" t="s">
        <v>32</v>
      </c>
      <c r="D304" s="61" t="s">
        <v>778</v>
      </c>
      <c r="E304" s="64">
        <v>306</v>
      </c>
      <c r="F304" s="62">
        <f>15000-2862</f>
        <v>12138</v>
      </c>
      <c r="G304" s="3" t="s">
        <v>25</v>
      </c>
      <c r="H304" s="63">
        <v>43403</v>
      </c>
      <c r="I304" s="62">
        <v>0</v>
      </c>
      <c r="J304" s="8" t="s">
        <v>15</v>
      </c>
      <c r="K304" s="37" t="s">
        <v>16</v>
      </c>
      <c r="L304" s="58"/>
    </row>
    <row r="305" spans="1:12" s="10" customFormat="1" ht="42.75" customHeight="1" x14ac:dyDescent="0.25">
      <c r="A305" s="2">
        <v>304</v>
      </c>
      <c r="B305" s="59" t="s">
        <v>451</v>
      </c>
      <c r="C305" s="60" t="s">
        <v>731</v>
      </c>
      <c r="D305" s="61" t="s">
        <v>779</v>
      </c>
      <c r="E305" s="64">
        <v>307</v>
      </c>
      <c r="F305" s="62">
        <v>4197.96</v>
      </c>
      <c r="G305" s="3" t="s">
        <v>25</v>
      </c>
      <c r="H305" s="63">
        <v>43403</v>
      </c>
      <c r="I305" s="62">
        <v>4197.96</v>
      </c>
      <c r="J305" s="8" t="s">
        <v>15</v>
      </c>
      <c r="K305" s="37" t="s">
        <v>30</v>
      </c>
      <c r="L305" s="58"/>
    </row>
    <row r="306" spans="1:12" s="10" customFormat="1" ht="42.75" customHeight="1" x14ac:dyDescent="0.25">
      <c r="A306" s="2">
        <v>305</v>
      </c>
      <c r="B306" s="59" t="s">
        <v>726</v>
      </c>
      <c r="C306" s="60" t="s">
        <v>780</v>
      </c>
      <c r="D306" s="61" t="s">
        <v>781</v>
      </c>
      <c r="E306" s="64">
        <v>308</v>
      </c>
      <c r="F306" s="62">
        <v>300</v>
      </c>
      <c r="G306" s="3" t="s">
        <v>14</v>
      </c>
      <c r="H306" s="63">
        <v>43405</v>
      </c>
      <c r="I306" s="62">
        <v>300</v>
      </c>
      <c r="J306" s="8" t="s">
        <v>15</v>
      </c>
      <c r="K306" s="37" t="s">
        <v>93</v>
      </c>
      <c r="L306" s="58"/>
    </row>
    <row r="307" spans="1:12" s="10" customFormat="1" ht="42.75" customHeight="1" x14ac:dyDescent="0.25">
      <c r="A307" s="2">
        <v>306</v>
      </c>
      <c r="B307" s="59" t="s">
        <v>111</v>
      </c>
      <c r="C307" s="60" t="s">
        <v>112</v>
      </c>
      <c r="D307" s="61" t="s">
        <v>782</v>
      </c>
      <c r="E307" s="64">
        <v>309</v>
      </c>
      <c r="F307" s="62">
        <v>1992.6</v>
      </c>
      <c r="G307" s="3" t="s">
        <v>70</v>
      </c>
      <c r="H307" s="63">
        <v>43416</v>
      </c>
      <c r="I307" s="62">
        <v>1992.6</v>
      </c>
      <c r="J307" s="8" t="s">
        <v>15</v>
      </c>
      <c r="K307" s="37" t="s">
        <v>16</v>
      </c>
      <c r="L307" s="58"/>
    </row>
    <row r="308" spans="1:12" s="10" customFormat="1" ht="42.75" customHeight="1" x14ac:dyDescent="0.25">
      <c r="A308" s="2">
        <v>307</v>
      </c>
      <c r="B308" s="59" t="s">
        <v>693</v>
      </c>
      <c r="C308" s="60" t="s">
        <v>783</v>
      </c>
      <c r="D308" s="61" t="s">
        <v>784</v>
      </c>
      <c r="E308" s="64">
        <v>310</v>
      </c>
      <c r="F308" s="62">
        <v>5000</v>
      </c>
      <c r="G308" s="3" t="s">
        <v>14</v>
      </c>
      <c r="H308" s="63">
        <v>43416</v>
      </c>
      <c r="I308" s="62">
        <v>0</v>
      </c>
      <c r="J308" s="8" t="s">
        <v>15</v>
      </c>
      <c r="K308" s="37" t="s">
        <v>30</v>
      </c>
      <c r="L308" s="58"/>
    </row>
    <row r="309" spans="1:12" s="10" customFormat="1" ht="42.75" customHeight="1" x14ac:dyDescent="0.25">
      <c r="A309" s="2">
        <v>308</v>
      </c>
      <c r="B309" s="59" t="s">
        <v>785</v>
      </c>
      <c r="C309" s="60" t="s">
        <v>786</v>
      </c>
      <c r="D309" s="61" t="s">
        <v>787</v>
      </c>
      <c r="E309" s="64">
        <v>311</v>
      </c>
      <c r="F309" s="62">
        <v>802.4</v>
      </c>
      <c r="G309" s="3" t="s">
        <v>25</v>
      </c>
      <c r="H309" s="63">
        <v>43416</v>
      </c>
      <c r="I309" s="62">
        <v>802.4</v>
      </c>
      <c r="J309" s="8" t="s">
        <v>15</v>
      </c>
      <c r="K309" s="37" t="s">
        <v>16</v>
      </c>
      <c r="L309" s="58"/>
    </row>
    <row r="310" spans="1:12" s="10" customFormat="1" ht="42.75" customHeight="1" x14ac:dyDescent="0.25">
      <c r="A310" s="2">
        <v>309</v>
      </c>
      <c r="B310" s="59" t="s">
        <v>693</v>
      </c>
      <c r="C310" s="60" t="s">
        <v>36</v>
      </c>
      <c r="D310" s="61" t="s">
        <v>778</v>
      </c>
      <c r="E310" s="64">
        <v>312</v>
      </c>
      <c r="F310" s="62">
        <v>30000</v>
      </c>
      <c r="G310" s="3" t="s">
        <v>25</v>
      </c>
      <c r="H310" s="63">
        <v>43418</v>
      </c>
      <c r="I310" s="62">
        <v>24058</v>
      </c>
      <c r="J310" s="8" t="s">
        <v>15</v>
      </c>
      <c r="K310" s="37" t="s">
        <v>16</v>
      </c>
      <c r="L310" s="58"/>
    </row>
    <row r="311" spans="1:12" s="10" customFormat="1" ht="42.75" customHeight="1" x14ac:dyDescent="0.25">
      <c r="A311" s="2">
        <v>310</v>
      </c>
      <c r="B311" s="59" t="s">
        <v>788</v>
      </c>
      <c r="C311" s="60" t="s">
        <v>583</v>
      </c>
      <c r="D311" s="61" t="s">
        <v>789</v>
      </c>
      <c r="E311" s="64">
        <v>313</v>
      </c>
      <c r="F311" s="62">
        <v>10624.5</v>
      </c>
      <c r="G311" s="3" t="s">
        <v>25</v>
      </c>
      <c r="H311" s="63">
        <v>43418</v>
      </c>
      <c r="I311" s="62">
        <v>0</v>
      </c>
      <c r="J311" s="8" t="s">
        <v>15</v>
      </c>
      <c r="K311" s="37" t="s">
        <v>30</v>
      </c>
      <c r="L311" s="58"/>
    </row>
    <row r="312" spans="1:12" s="10" customFormat="1" ht="42.75" customHeight="1" x14ac:dyDescent="0.25">
      <c r="A312" s="2">
        <v>311</v>
      </c>
      <c r="B312" s="59" t="s">
        <v>788</v>
      </c>
      <c r="C312" s="60" t="s">
        <v>583</v>
      </c>
      <c r="D312" s="61" t="s">
        <v>789</v>
      </c>
      <c r="E312" s="64">
        <v>314</v>
      </c>
      <c r="F312" s="62">
        <f>150*70.9</f>
        <v>10635</v>
      </c>
      <c r="G312" s="3" t="s">
        <v>25</v>
      </c>
      <c r="H312" s="63">
        <v>43418</v>
      </c>
      <c r="I312" s="62">
        <v>0</v>
      </c>
      <c r="J312" s="8" t="s">
        <v>15</v>
      </c>
      <c r="K312" s="37" t="s">
        <v>30</v>
      </c>
      <c r="L312" s="58"/>
    </row>
    <row r="313" spans="1:12" s="10" customFormat="1" ht="42.75" customHeight="1" x14ac:dyDescent="0.25">
      <c r="A313" s="2">
        <v>312</v>
      </c>
      <c r="B313" s="59" t="s">
        <v>683</v>
      </c>
      <c r="C313" s="60" t="s">
        <v>684</v>
      </c>
      <c r="D313" s="61" t="s">
        <v>619</v>
      </c>
      <c r="E313" s="64">
        <v>315</v>
      </c>
      <c r="F313" s="62">
        <v>996</v>
      </c>
      <c r="G313" s="3" t="s">
        <v>14</v>
      </c>
      <c r="H313" s="63">
        <v>43418</v>
      </c>
      <c r="I313" s="62">
        <v>996</v>
      </c>
      <c r="J313" s="8" t="s">
        <v>15</v>
      </c>
      <c r="K313" s="37" t="s">
        <v>30</v>
      </c>
      <c r="L313" s="58"/>
    </row>
    <row r="314" spans="1:12" s="10" customFormat="1" ht="42.75" customHeight="1" x14ac:dyDescent="0.25">
      <c r="A314" s="2">
        <v>313</v>
      </c>
      <c r="B314" s="59" t="s">
        <v>788</v>
      </c>
      <c r="C314" s="60" t="s">
        <v>317</v>
      </c>
      <c r="D314" s="61" t="s">
        <v>790</v>
      </c>
      <c r="E314" s="64">
        <v>316</v>
      </c>
      <c r="F314" s="62">
        <f>63.74*300</f>
        <v>19122</v>
      </c>
      <c r="G314" s="3" t="s">
        <v>25</v>
      </c>
      <c r="H314" s="63">
        <v>43424</v>
      </c>
      <c r="I314" s="62">
        <v>0</v>
      </c>
      <c r="J314" s="8" t="s">
        <v>15</v>
      </c>
      <c r="K314" s="37" t="s">
        <v>93</v>
      </c>
      <c r="L314" s="58"/>
    </row>
    <row r="315" spans="1:12" s="10" customFormat="1" ht="42.75" customHeight="1" x14ac:dyDescent="0.25">
      <c r="A315" s="2">
        <v>314</v>
      </c>
      <c r="B315" s="59" t="s">
        <v>788</v>
      </c>
      <c r="C315" s="60" t="s">
        <v>317</v>
      </c>
      <c r="D315" s="61" t="s">
        <v>790</v>
      </c>
      <c r="E315" s="64">
        <v>317</v>
      </c>
      <c r="F315" s="62">
        <f>63.69*300</f>
        <v>19107</v>
      </c>
      <c r="G315" s="3" t="s">
        <v>25</v>
      </c>
      <c r="H315" s="63">
        <v>43433</v>
      </c>
      <c r="I315" s="62">
        <v>0</v>
      </c>
      <c r="J315" s="8" t="s">
        <v>15</v>
      </c>
      <c r="K315" s="37" t="s">
        <v>93</v>
      </c>
      <c r="L315" s="58"/>
    </row>
    <row r="316" spans="1:12" s="10" customFormat="1" ht="42.75" customHeight="1" x14ac:dyDescent="0.25">
      <c r="A316" s="2">
        <v>315</v>
      </c>
      <c r="B316" s="59" t="s">
        <v>111</v>
      </c>
      <c r="C316" s="60" t="s">
        <v>112</v>
      </c>
      <c r="D316" s="61" t="s">
        <v>431</v>
      </c>
      <c r="E316" s="64">
        <v>318</v>
      </c>
      <c r="F316" s="62">
        <v>4602</v>
      </c>
      <c r="G316" s="3" t="s">
        <v>70</v>
      </c>
      <c r="H316" s="63">
        <v>43438</v>
      </c>
      <c r="I316" s="62">
        <v>4602</v>
      </c>
      <c r="J316" s="8" t="s">
        <v>15</v>
      </c>
      <c r="K316" s="37" t="s">
        <v>16</v>
      </c>
      <c r="L316" s="58"/>
    </row>
    <row r="317" spans="1:12" s="10" customFormat="1" ht="52.5" customHeight="1" x14ac:dyDescent="0.25">
      <c r="A317" s="2">
        <v>316</v>
      </c>
      <c r="B317" s="59" t="s">
        <v>111</v>
      </c>
      <c r="C317" s="60" t="s">
        <v>68</v>
      </c>
      <c r="D317" s="61" t="s">
        <v>791</v>
      </c>
      <c r="E317" s="64" t="s">
        <v>792</v>
      </c>
      <c r="F317" s="62">
        <v>78250</v>
      </c>
      <c r="G317" s="3" t="s">
        <v>70</v>
      </c>
      <c r="H317" s="63">
        <v>43098</v>
      </c>
      <c r="I317" s="62">
        <v>36482.879999999997</v>
      </c>
      <c r="J317" s="8" t="s">
        <v>15</v>
      </c>
      <c r="K317" s="37" t="s">
        <v>16</v>
      </c>
      <c r="L317" s="58" t="s">
        <v>801</v>
      </c>
    </row>
    <row r="318" spans="1:12" s="10" customFormat="1" ht="51.75" customHeight="1" x14ac:dyDescent="0.25">
      <c r="A318" s="2">
        <v>317</v>
      </c>
      <c r="B318" s="59">
        <v>39500000</v>
      </c>
      <c r="C318" s="60" t="s">
        <v>793</v>
      </c>
      <c r="D318" s="61" t="s">
        <v>794</v>
      </c>
      <c r="E318" s="64" t="s">
        <v>795</v>
      </c>
      <c r="F318" s="62">
        <v>35</v>
      </c>
      <c r="G318" s="3" t="s">
        <v>14</v>
      </c>
      <c r="H318" s="63">
        <v>43375</v>
      </c>
      <c r="I318" s="62">
        <v>35</v>
      </c>
      <c r="J318" s="8" t="s">
        <v>15</v>
      </c>
      <c r="K318" s="37" t="s">
        <v>93</v>
      </c>
      <c r="L318" s="58" t="s">
        <v>801</v>
      </c>
    </row>
    <row r="319" spans="1:12" s="10" customFormat="1" ht="42.75" customHeight="1" x14ac:dyDescent="0.25">
      <c r="A319" s="2">
        <v>318</v>
      </c>
      <c r="B319" s="75" t="s">
        <v>111</v>
      </c>
      <c r="C319" s="77" t="s">
        <v>68</v>
      </c>
      <c r="D319" s="79" t="s">
        <v>796</v>
      </c>
      <c r="E319" s="81" t="s">
        <v>797</v>
      </c>
      <c r="F319" s="62">
        <v>7000</v>
      </c>
      <c r="G319" s="83" t="s">
        <v>70</v>
      </c>
      <c r="H319" s="85">
        <v>43098</v>
      </c>
      <c r="I319" s="62">
        <v>6949.39</v>
      </c>
      <c r="J319" s="8" t="s">
        <v>15</v>
      </c>
      <c r="K319" s="37" t="s">
        <v>16</v>
      </c>
      <c r="L319" s="73" t="s">
        <v>801</v>
      </c>
    </row>
    <row r="320" spans="1:12" s="10" customFormat="1" ht="42.75" customHeight="1" x14ac:dyDescent="0.25">
      <c r="A320" s="2">
        <v>319</v>
      </c>
      <c r="B320" s="76"/>
      <c r="C320" s="78"/>
      <c r="D320" s="80"/>
      <c r="E320" s="82"/>
      <c r="F320" s="62">
        <f>40000+12000</f>
        <v>52000</v>
      </c>
      <c r="G320" s="84"/>
      <c r="H320" s="86"/>
      <c r="I320" s="62">
        <f>37009.45+14990.55</f>
        <v>52000</v>
      </c>
      <c r="J320" s="8" t="s">
        <v>15</v>
      </c>
      <c r="K320" s="37" t="s">
        <v>30</v>
      </c>
      <c r="L320" s="74"/>
    </row>
    <row r="321" spans="1:12" s="10" customFormat="1" ht="61.5" customHeight="1" x14ac:dyDescent="0.25">
      <c r="A321" s="2">
        <v>320</v>
      </c>
      <c r="B321" s="59">
        <v>42500000</v>
      </c>
      <c r="C321" s="60" t="s">
        <v>798</v>
      </c>
      <c r="D321" s="61" t="s">
        <v>799</v>
      </c>
      <c r="E321" s="64" t="s">
        <v>800</v>
      </c>
      <c r="F321" s="62">
        <v>859</v>
      </c>
      <c r="G321" s="3" t="s">
        <v>14</v>
      </c>
      <c r="H321" s="63">
        <v>43423</v>
      </c>
      <c r="I321" s="62">
        <v>859</v>
      </c>
      <c r="J321" s="8" t="s">
        <v>15</v>
      </c>
      <c r="K321" s="37" t="s">
        <v>16</v>
      </c>
      <c r="L321" s="58" t="s">
        <v>801</v>
      </c>
    </row>
    <row r="322" spans="1:12" s="10" customFormat="1" ht="42.75" customHeight="1" x14ac:dyDescent="0.25">
      <c r="A322" s="2">
        <v>321</v>
      </c>
      <c r="B322" s="59" t="s">
        <v>67</v>
      </c>
      <c r="C322" s="60" t="s">
        <v>68</v>
      </c>
      <c r="D322" s="61" t="s">
        <v>69</v>
      </c>
      <c r="E322" s="64">
        <v>2</v>
      </c>
      <c r="F322" s="62">
        <v>41170.19</v>
      </c>
      <c r="G322" s="3" t="s">
        <v>70</v>
      </c>
      <c r="H322" s="63">
        <v>42734</v>
      </c>
      <c r="I322" s="62">
        <v>41170.19</v>
      </c>
      <c r="J322" s="8" t="s">
        <v>15</v>
      </c>
      <c r="K322" s="37" t="s">
        <v>16</v>
      </c>
      <c r="L322" s="30" t="s">
        <v>71</v>
      </c>
    </row>
    <row r="323" spans="1:12" s="10" customFormat="1" ht="39.75" customHeight="1" x14ac:dyDescent="0.25">
      <c r="A323" s="2">
        <v>322</v>
      </c>
      <c r="B323" s="75" t="s">
        <v>72</v>
      </c>
      <c r="C323" s="77" t="s">
        <v>68</v>
      </c>
      <c r="D323" s="79" t="s">
        <v>73</v>
      </c>
      <c r="E323" s="81">
        <v>3</v>
      </c>
      <c r="F323" s="62">
        <v>26080.49</v>
      </c>
      <c r="G323" s="83" t="s">
        <v>70</v>
      </c>
      <c r="H323" s="85">
        <v>42734</v>
      </c>
      <c r="I323" s="62">
        <v>26080.49</v>
      </c>
      <c r="J323" s="87" t="s">
        <v>15</v>
      </c>
      <c r="K323" s="37" t="s">
        <v>16</v>
      </c>
      <c r="L323" s="73" t="s">
        <v>71</v>
      </c>
    </row>
    <row r="324" spans="1:12" s="10" customFormat="1" ht="41.25" customHeight="1" x14ac:dyDescent="0.25">
      <c r="A324" s="2">
        <v>323</v>
      </c>
      <c r="B324" s="76"/>
      <c r="C324" s="78"/>
      <c r="D324" s="80"/>
      <c r="E324" s="82"/>
      <c r="F324" s="62">
        <v>1806</v>
      </c>
      <c r="G324" s="84"/>
      <c r="H324" s="86"/>
      <c r="I324" s="62">
        <v>1806</v>
      </c>
      <c r="J324" s="88"/>
      <c r="K324" s="37" t="s">
        <v>30</v>
      </c>
      <c r="L324" s="74"/>
    </row>
    <row r="325" spans="1:12" s="10" customFormat="1" ht="38.25" customHeight="1" x14ac:dyDescent="0.25">
      <c r="A325" s="2">
        <v>324</v>
      </c>
      <c r="B325" s="59" t="s">
        <v>74</v>
      </c>
      <c r="C325" s="60" t="s">
        <v>75</v>
      </c>
      <c r="D325" s="61" t="s">
        <v>76</v>
      </c>
      <c r="E325" s="64">
        <v>34</v>
      </c>
      <c r="F325" s="62">
        <v>29159.85</v>
      </c>
      <c r="G325" s="3" t="s">
        <v>25</v>
      </c>
      <c r="H325" s="63">
        <v>42912</v>
      </c>
      <c r="I325" s="62">
        <v>0</v>
      </c>
      <c r="J325" s="8" t="s">
        <v>15</v>
      </c>
      <c r="K325" s="37" t="s">
        <v>77</v>
      </c>
      <c r="L325" s="30" t="s">
        <v>71</v>
      </c>
    </row>
    <row r="326" spans="1:12" s="10" customFormat="1" ht="41.25" customHeight="1" x14ac:dyDescent="0.25">
      <c r="A326" s="2">
        <v>325</v>
      </c>
      <c r="B326" s="59" t="s">
        <v>74</v>
      </c>
      <c r="C326" s="60" t="s">
        <v>75</v>
      </c>
      <c r="D326" s="61" t="s">
        <v>78</v>
      </c>
      <c r="E326" s="64">
        <v>35</v>
      </c>
      <c r="F326" s="62">
        <v>0</v>
      </c>
      <c r="G326" s="3" t="s">
        <v>25</v>
      </c>
      <c r="H326" s="63">
        <v>42912</v>
      </c>
      <c r="I326" s="62">
        <v>0</v>
      </c>
      <c r="J326" s="8" t="s">
        <v>15</v>
      </c>
      <c r="K326" s="37" t="s">
        <v>77</v>
      </c>
      <c r="L326" s="30" t="s">
        <v>71</v>
      </c>
    </row>
    <row r="327" spans="1:12" s="10" customFormat="1" ht="42" customHeight="1" x14ac:dyDescent="0.25">
      <c r="A327" s="2">
        <v>326</v>
      </c>
      <c r="B327" s="59">
        <v>64200000</v>
      </c>
      <c r="C327" s="60" t="s">
        <v>79</v>
      </c>
      <c r="D327" s="61" t="s">
        <v>20</v>
      </c>
      <c r="E327" s="64">
        <v>7</v>
      </c>
      <c r="F327" s="62">
        <v>62.2</v>
      </c>
      <c r="G327" s="3" t="s">
        <v>14</v>
      </c>
      <c r="H327" s="63">
        <v>42734</v>
      </c>
      <c r="I327" s="62">
        <v>62.2</v>
      </c>
      <c r="J327" s="8" t="s">
        <v>15</v>
      </c>
      <c r="K327" s="37" t="s">
        <v>16</v>
      </c>
      <c r="L327" s="30" t="s">
        <v>80</v>
      </c>
    </row>
    <row r="328" spans="1:12" s="10" customFormat="1" ht="42" customHeight="1" x14ac:dyDescent="0.25">
      <c r="A328" s="2">
        <v>327</v>
      </c>
      <c r="B328" s="59">
        <v>77210000</v>
      </c>
      <c r="C328" s="60" t="s">
        <v>81</v>
      </c>
      <c r="D328" s="61" t="s">
        <v>294</v>
      </c>
      <c r="E328" s="64">
        <v>49</v>
      </c>
      <c r="F328" s="62">
        <v>9801.39</v>
      </c>
      <c r="G328" s="3" t="s">
        <v>25</v>
      </c>
      <c r="H328" s="63">
        <v>42853</v>
      </c>
      <c r="I328" s="62">
        <v>9801.39</v>
      </c>
      <c r="J328" s="8" t="s">
        <v>15</v>
      </c>
      <c r="K328" s="37" t="s">
        <v>30</v>
      </c>
      <c r="L328" s="30" t="s">
        <v>80</v>
      </c>
    </row>
    <row r="329" spans="1:12" s="10" customFormat="1" ht="42" customHeight="1" x14ac:dyDescent="0.25">
      <c r="A329" s="2">
        <v>328</v>
      </c>
      <c r="B329" s="59">
        <v>77210000</v>
      </c>
      <c r="C329" s="60" t="s">
        <v>81</v>
      </c>
      <c r="D329" s="61" t="s">
        <v>295</v>
      </c>
      <c r="E329" s="64">
        <v>50</v>
      </c>
      <c r="F329" s="62">
        <v>3177.45</v>
      </c>
      <c r="G329" s="3" t="s">
        <v>25</v>
      </c>
      <c r="H329" s="63">
        <v>42853</v>
      </c>
      <c r="I329" s="62">
        <v>3177.45</v>
      </c>
      <c r="J329" s="8" t="s">
        <v>15</v>
      </c>
      <c r="K329" s="37" t="s">
        <v>30</v>
      </c>
      <c r="L329" s="30" t="s">
        <v>80</v>
      </c>
    </row>
    <row r="330" spans="1:12" s="10" customFormat="1" ht="42" customHeight="1" x14ac:dyDescent="0.25">
      <c r="A330" s="2">
        <v>329</v>
      </c>
      <c r="B330" s="59">
        <v>77210000</v>
      </c>
      <c r="C330" s="60" t="s">
        <v>81</v>
      </c>
      <c r="D330" s="61" t="s">
        <v>296</v>
      </c>
      <c r="E330" s="64">
        <v>51</v>
      </c>
      <c r="F330" s="62">
        <v>4714.12</v>
      </c>
      <c r="G330" s="3" t="s">
        <v>25</v>
      </c>
      <c r="H330" s="63">
        <v>42853</v>
      </c>
      <c r="I330" s="62">
        <v>4714.12</v>
      </c>
      <c r="J330" s="8" t="s">
        <v>15</v>
      </c>
      <c r="K330" s="37" t="s">
        <v>30</v>
      </c>
      <c r="L330" s="30" t="s">
        <v>80</v>
      </c>
    </row>
    <row r="331" spans="1:12" s="10" customFormat="1" ht="42" customHeight="1" x14ac:dyDescent="0.25">
      <c r="A331" s="2">
        <v>330</v>
      </c>
      <c r="B331" s="59">
        <v>77210000</v>
      </c>
      <c r="C331" s="60" t="s">
        <v>82</v>
      </c>
      <c r="D331" s="61" t="s">
        <v>297</v>
      </c>
      <c r="E331" s="64">
        <v>52</v>
      </c>
      <c r="F331" s="62">
        <v>5784.1</v>
      </c>
      <c r="G331" s="3" t="s">
        <v>25</v>
      </c>
      <c r="H331" s="63">
        <v>42860</v>
      </c>
      <c r="I331" s="62">
        <v>5784.1</v>
      </c>
      <c r="J331" s="8" t="s">
        <v>15</v>
      </c>
      <c r="K331" s="37" t="s">
        <v>30</v>
      </c>
      <c r="L331" s="30" t="s">
        <v>80</v>
      </c>
    </row>
    <row r="332" spans="1:12" s="10" customFormat="1" ht="42" customHeight="1" x14ac:dyDescent="0.25">
      <c r="A332" s="2">
        <v>331</v>
      </c>
      <c r="B332" s="59">
        <v>77210000</v>
      </c>
      <c r="C332" s="60" t="s">
        <v>83</v>
      </c>
      <c r="D332" s="61" t="s">
        <v>298</v>
      </c>
      <c r="E332" s="64">
        <v>62</v>
      </c>
      <c r="F332" s="62">
        <v>1052.23</v>
      </c>
      <c r="G332" s="3" t="s">
        <v>25</v>
      </c>
      <c r="H332" s="63">
        <v>42891</v>
      </c>
      <c r="I332" s="62">
        <v>1052.23</v>
      </c>
      <c r="J332" s="8" t="s">
        <v>15</v>
      </c>
      <c r="K332" s="37" t="s">
        <v>30</v>
      </c>
      <c r="L332" s="30" t="s">
        <v>80</v>
      </c>
    </row>
    <row r="333" spans="1:12" s="10" customFormat="1" ht="42" customHeight="1" x14ac:dyDescent="0.25">
      <c r="A333" s="2">
        <v>332</v>
      </c>
      <c r="B333" s="59">
        <v>77210000</v>
      </c>
      <c r="C333" s="60" t="s">
        <v>84</v>
      </c>
      <c r="D333" s="61" t="s">
        <v>299</v>
      </c>
      <c r="E333" s="64">
        <v>76</v>
      </c>
      <c r="F333" s="62">
        <f>24189.77-1894.07</f>
        <v>22295.7</v>
      </c>
      <c r="G333" s="3" t="s">
        <v>25</v>
      </c>
      <c r="H333" s="63">
        <v>42927</v>
      </c>
      <c r="I333" s="62">
        <v>22295.7</v>
      </c>
      <c r="J333" s="8" t="s">
        <v>15</v>
      </c>
      <c r="K333" s="37" t="s">
        <v>30</v>
      </c>
      <c r="L333" s="30" t="s">
        <v>80</v>
      </c>
    </row>
    <row r="334" spans="1:12" s="10" customFormat="1" ht="42" customHeight="1" x14ac:dyDescent="0.25">
      <c r="A334" s="2">
        <v>333</v>
      </c>
      <c r="B334" s="59">
        <v>77210000</v>
      </c>
      <c r="C334" s="60" t="s">
        <v>85</v>
      </c>
      <c r="D334" s="61" t="s">
        <v>300</v>
      </c>
      <c r="E334" s="64">
        <v>78</v>
      </c>
      <c r="F334" s="62">
        <f>27443.95-4679.5</f>
        <v>22764.45</v>
      </c>
      <c r="G334" s="3" t="s">
        <v>25</v>
      </c>
      <c r="H334" s="63">
        <v>42930</v>
      </c>
      <c r="I334" s="62">
        <v>22764.45</v>
      </c>
      <c r="J334" s="8" t="s">
        <v>15</v>
      </c>
      <c r="K334" s="37" t="s">
        <v>30</v>
      </c>
      <c r="L334" s="30" t="s">
        <v>80</v>
      </c>
    </row>
    <row r="335" spans="1:12" s="10" customFormat="1" ht="42" customHeight="1" x14ac:dyDescent="0.25">
      <c r="A335" s="2">
        <v>334</v>
      </c>
      <c r="B335" s="59">
        <v>77210000</v>
      </c>
      <c r="C335" s="60" t="s">
        <v>86</v>
      </c>
      <c r="D335" s="61" t="s">
        <v>301</v>
      </c>
      <c r="E335" s="64">
        <v>79</v>
      </c>
      <c r="F335" s="62">
        <v>42232.38</v>
      </c>
      <c r="G335" s="3" t="s">
        <v>25</v>
      </c>
      <c r="H335" s="63">
        <v>42934</v>
      </c>
      <c r="I335" s="62">
        <f>33457.18+8386.4+388.78</f>
        <v>42232.36</v>
      </c>
      <c r="J335" s="8" t="s">
        <v>15</v>
      </c>
      <c r="K335" s="37" t="s">
        <v>30</v>
      </c>
      <c r="L335" s="30" t="s">
        <v>80</v>
      </c>
    </row>
    <row r="336" spans="1:12" s="10" customFormat="1" ht="42" customHeight="1" x14ac:dyDescent="0.25">
      <c r="A336" s="2">
        <v>335</v>
      </c>
      <c r="B336" s="59">
        <v>77210000</v>
      </c>
      <c r="C336" s="60" t="s">
        <v>302</v>
      </c>
      <c r="D336" s="61" t="s">
        <v>303</v>
      </c>
      <c r="E336" s="64">
        <v>97</v>
      </c>
      <c r="F336" s="62">
        <v>24609.95</v>
      </c>
      <c r="G336" s="3" t="s">
        <v>25</v>
      </c>
      <c r="H336" s="63">
        <v>42964</v>
      </c>
      <c r="I336" s="62">
        <v>12506.55</v>
      </c>
      <c r="J336" s="8" t="s">
        <v>15</v>
      </c>
      <c r="K336" s="37" t="s">
        <v>30</v>
      </c>
      <c r="L336" s="30" t="s">
        <v>80</v>
      </c>
    </row>
    <row r="337" spans="1:12" s="10" customFormat="1" ht="60" customHeight="1" x14ac:dyDescent="0.25">
      <c r="A337" s="2">
        <v>336</v>
      </c>
      <c r="B337" s="59">
        <v>77210000</v>
      </c>
      <c r="C337" s="60" t="s">
        <v>87</v>
      </c>
      <c r="D337" s="61" t="s">
        <v>304</v>
      </c>
      <c r="E337" s="64">
        <v>114</v>
      </c>
      <c r="F337" s="62">
        <v>117198.42</v>
      </c>
      <c r="G337" s="3" t="s">
        <v>25</v>
      </c>
      <c r="H337" s="63">
        <v>42976</v>
      </c>
      <c r="I337" s="62">
        <v>63707.48</v>
      </c>
      <c r="J337" s="8" t="s">
        <v>15</v>
      </c>
      <c r="K337" s="37" t="s">
        <v>30</v>
      </c>
      <c r="L337" s="30" t="s">
        <v>80</v>
      </c>
    </row>
    <row r="338" spans="1:12" s="10" customFormat="1" ht="42" customHeight="1" x14ac:dyDescent="0.25">
      <c r="A338" s="2">
        <v>337</v>
      </c>
      <c r="B338" s="59" t="s">
        <v>88</v>
      </c>
      <c r="C338" s="60" t="s">
        <v>89</v>
      </c>
      <c r="D338" s="61" t="s">
        <v>305</v>
      </c>
      <c r="E338" s="64">
        <v>159</v>
      </c>
      <c r="F338" s="62">
        <v>9553.4500000000007</v>
      </c>
      <c r="G338" s="3" t="s">
        <v>25</v>
      </c>
      <c r="H338" s="63">
        <v>42983</v>
      </c>
      <c r="I338" s="62">
        <v>9553.4500000000007</v>
      </c>
      <c r="J338" s="8" t="s">
        <v>15</v>
      </c>
      <c r="K338" s="37" t="s">
        <v>30</v>
      </c>
      <c r="L338" s="30" t="s">
        <v>80</v>
      </c>
    </row>
    <row r="339" spans="1:12" s="10" customFormat="1" ht="42" customHeight="1" x14ac:dyDescent="0.25">
      <c r="A339" s="2">
        <v>338</v>
      </c>
      <c r="B339" s="59" t="s">
        <v>88</v>
      </c>
      <c r="C339" s="60" t="s">
        <v>89</v>
      </c>
      <c r="D339" s="61" t="s">
        <v>306</v>
      </c>
      <c r="E339" s="64">
        <v>160</v>
      </c>
      <c r="F339" s="62">
        <v>9789.7800000000007</v>
      </c>
      <c r="G339" s="3" t="s">
        <v>25</v>
      </c>
      <c r="H339" s="63">
        <v>42983</v>
      </c>
      <c r="I339" s="62">
        <v>9789.7800000000007</v>
      </c>
      <c r="J339" s="8" t="s">
        <v>15</v>
      </c>
      <c r="K339" s="37" t="s">
        <v>30</v>
      </c>
      <c r="L339" s="30" t="s">
        <v>80</v>
      </c>
    </row>
    <row r="340" spans="1:12" s="10" customFormat="1" ht="42" customHeight="1" x14ac:dyDescent="0.25">
      <c r="A340" s="2">
        <v>339</v>
      </c>
      <c r="B340" s="59" t="s">
        <v>88</v>
      </c>
      <c r="C340" s="60" t="s">
        <v>90</v>
      </c>
      <c r="D340" s="61" t="s">
        <v>307</v>
      </c>
      <c r="E340" s="64">
        <v>166</v>
      </c>
      <c r="F340" s="62">
        <v>5549.65</v>
      </c>
      <c r="G340" s="3" t="s">
        <v>25</v>
      </c>
      <c r="H340" s="63">
        <v>42984</v>
      </c>
      <c r="I340" s="62">
        <v>5549.65</v>
      </c>
      <c r="J340" s="8" t="s">
        <v>15</v>
      </c>
      <c r="K340" s="37" t="s">
        <v>30</v>
      </c>
      <c r="L340" s="30" t="s">
        <v>80</v>
      </c>
    </row>
    <row r="341" spans="1:12" s="10" customFormat="1" ht="77.25" customHeight="1" x14ac:dyDescent="0.25">
      <c r="A341" s="2">
        <v>340</v>
      </c>
      <c r="B341" s="59" t="s">
        <v>88</v>
      </c>
      <c r="C341" s="60" t="s">
        <v>91</v>
      </c>
      <c r="D341" s="61" t="s">
        <v>308</v>
      </c>
      <c r="E341" s="64">
        <v>167</v>
      </c>
      <c r="F341" s="62">
        <v>23812.6</v>
      </c>
      <c r="G341" s="3" t="s">
        <v>25</v>
      </c>
      <c r="H341" s="63">
        <v>42984</v>
      </c>
      <c r="I341" s="62">
        <v>23812.6</v>
      </c>
      <c r="J341" s="8" t="s">
        <v>15</v>
      </c>
      <c r="K341" s="37" t="s">
        <v>30</v>
      </c>
      <c r="L341" s="30" t="s">
        <v>80</v>
      </c>
    </row>
    <row r="342" spans="1:12" s="10" customFormat="1" ht="42" customHeight="1" x14ac:dyDescent="0.25">
      <c r="A342" s="2">
        <v>341</v>
      </c>
      <c r="B342" s="59" t="s">
        <v>88</v>
      </c>
      <c r="C342" s="60" t="s">
        <v>92</v>
      </c>
      <c r="D342" s="61" t="s">
        <v>309</v>
      </c>
      <c r="E342" s="64">
        <v>175</v>
      </c>
      <c r="F342" s="62">
        <f>101403.65-55916.79</f>
        <v>45486.859999999993</v>
      </c>
      <c r="G342" s="3" t="s">
        <v>25</v>
      </c>
      <c r="H342" s="63">
        <v>42985</v>
      </c>
      <c r="I342" s="62">
        <v>45486.86</v>
      </c>
      <c r="J342" s="8" t="s">
        <v>15</v>
      </c>
      <c r="K342" s="37" t="s">
        <v>93</v>
      </c>
      <c r="L342" s="30" t="s">
        <v>80</v>
      </c>
    </row>
    <row r="343" spans="1:12" s="10" customFormat="1" ht="86.25" customHeight="1" x14ac:dyDescent="0.25">
      <c r="A343" s="2">
        <v>342</v>
      </c>
      <c r="B343" s="59" t="s">
        <v>88</v>
      </c>
      <c r="C343" s="60" t="s">
        <v>92</v>
      </c>
      <c r="D343" s="61" t="s">
        <v>310</v>
      </c>
      <c r="E343" s="64">
        <v>176</v>
      </c>
      <c r="F343" s="62">
        <v>10562.48</v>
      </c>
      <c r="G343" s="3" t="s">
        <v>25</v>
      </c>
      <c r="H343" s="63">
        <v>42985</v>
      </c>
      <c r="I343" s="62">
        <v>10562.48</v>
      </c>
      <c r="J343" s="8" t="s">
        <v>15</v>
      </c>
      <c r="K343" s="37" t="s">
        <v>93</v>
      </c>
      <c r="L343" s="30" t="s">
        <v>80</v>
      </c>
    </row>
    <row r="344" spans="1:12" s="10" customFormat="1" ht="67.5" customHeight="1" x14ac:dyDescent="0.25">
      <c r="A344" s="2">
        <v>343</v>
      </c>
      <c r="B344" s="59" t="s">
        <v>88</v>
      </c>
      <c r="C344" s="60" t="s">
        <v>56</v>
      </c>
      <c r="D344" s="61" t="s">
        <v>311</v>
      </c>
      <c r="E344" s="64">
        <v>181</v>
      </c>
      <c r="F344" s="62">
        <v>5533.89</v>
      </c>
      <c r="G344" s="3" t="s">
        <v>25</v>
      </c>
      <c r="H344" s="63">
        <v>42992</v>
      </c>
      <c r="I344" s="62">
        <v>5533.89</v>
      </c>
      <c r="J344" s="8" t="s">
        <v>15</v>
      </c>
      <c r="K344" s="37" t="s">
        <v>30</v>
      </c>
      <c r="L344" s="30" t="s">
        <v>80</v>
      </c>
    </row>
    <row r="345" spans="1:12" s="10" customFormat="1" ht="64.5" customHeight="1" x14ac:dyDescent="0.25">
      <c r="A345" s="2">
        <v>344</v>
      </c>
      <c r="B345" s="59" t="s">
        <v>94</v>
      </c>
      <c r="C345" s="60" t="s">
        <v>95</v>
      </c>
      <c r="D345" s="61" t="s">
        <v>96</v>
      </c>
      <c r="E345" s="64">
        <v>214</v>
      </c>
      <c r="F345" s="62">
        <v>31203.1</v>
      </c>
      <c r="G345" s="3" t="s">
        <v>25</v>
      </c>
      <c r="H345" s="63">
        <v>43004</v>
      </c>
      <c r="I345" s="62">
        <v>31203.1</v>
      </c>
      <c r="J345" s="8" t="s">
        <v>15</v>
      </c>
      <c r="K345" s="37" t="s">
        <v>16</v>
      </c>
      <c r="L345" s="30" t="s">
        <v>80</v>
      </c>
    </row>
    <row r="346" spans="1:12" s="10" customFormat="1" ht="69" customHeight="1" x14ac:dyDescent="0.25">
      <c r="A346" s="2">
        <v>345</v>
      </c>
      <c r="B346" s="59" t="s">
        <v>88</v>
      </c>
      <c r="C346" s="60" t="s">
        <v>97</v>
      </c>
      <c r="D346" s="61" t="s">
        <v>312</v>
      </c>
      <c r="E346" s="64">
        <v>230</v>
      </c>
      <c r="F346" s="62">
        <v>50662.03</v>
      </c>
      <c r="G346" s="3" t="s">
        <v>25</v>
      </c>
      <c r="H346" s="63">
        <v>43012</v>
      </c>
      <c r="I346" s="62">
        <v>50662.03</v>
      </c>
      <c r="J346" s="8" t="s">
        <v>15</v>
      </c>
      <c r="K346" s="37" t="s">
        <v>30</v>
      </c>
      <c r="L346" s="30" t="s">
        <v>80</v>
      </c>
    </row>
    <row r="347" spans="1:12" s="10" customFormat="1" ht="75.75" customHeight="1" x14ac:dyDescent="0.25">
      <c r="A347" s="2">
        <v>346</v>
      </c>
      <c r="B347" s="59" t="s">
        <v>88</v>
      </c>
      <c r="C347" s="60" t="s">
        <v>98</v>
      </c>
      <c r="D347" s="61" t="s">
        <v>313</v>
      </c>
      <c r="E347" s="64">
        <v>253</v>
      </c>
      <c r="F347" s="62">
        <v>25885.02</v>
      </c>
      <c r="G347" s="3" t="s">
        <v>25</v>
      </c>
      <c r="H347" s="63">
        <v>43059</v>
      </c>
      <c r="I347" s="62">
        <v>25885.02</v>
      </c>
      <c r="J347" s="8" t="s">
        <v>15</v>
      </c>
      <c r="K347" s="37" t="s">
        <v>30</v>
      </c>
      <c r="L347" s="30" t="s">
        <v>80</v>
      </c>
    </row>
    <row r="348" spans="1:12" s="10" customFormat="1" ht="75.75" customHeight="1" x14ac:dyDescent="0.25">
      <c r="A348" s="2">
        <v>347</v>
      </c>
      <c r="B348" s="59" t="s">
        <v>88</v>
      </c>
      <c r="C348" s="60" t="s">
        <v>99</v>
      </c>
      <c r="D348" s="61" t="s">
        <v>314</v>
      </c>
      <c r="E348" s="64">
        <v>267</v>
      </c>
      <c r="F348" s="62">
        <v>55810.34</v>
      </c>
      <c r="G348" s="3" t="s">
        <v>25</v>
      </c>
      <c r="H348" s="63">
        <v>43075</v>
      </c>
      <c r="I348" s="62">
        <v>55534.68</v>
      </c>
      <c r="J348" s="8" t="s">
        <v>15</v>
      </c>
      <c r="K348" s="37" t="s">
        <v>30</v>
      </c>
      <c r="L348" s="30" t="s">
        <v>80</v>
      </c>
    </row>
    <row r="349" spans="1:12" s="10" customFormat="1" ht="75.75" customHeight="1" x14ac:dyDescent="0.25">
      <c r="A349" s="2">
        <v>348</v>
      </c>
      <c r="B349" s="59" t="s">
        <v>88</v>
      </c>
      <c r="C349" s="60" t="s">
        <v>100</v>
      </c>
      <c r="D349" s="61" t="s">
        <v>315</v>
      </c>
      <c r="E349" s="64">
        <v>268</v>
      </c>
      <c r="F349" s="62">
        <v>202964.09899999999</v>
      </c>
      <c r="G349" s="3" t="s">
        <v>25</v>
      </c>
      <c r="H349" s="63">
        <v>43081</v>
      </c>
      <c r="I349" s="62">
        <f>7596.51+39684.69</f>
        <v>47281.200000000004</v>
      </c>
      <c r="J349" s="8" t="s">
        <v>15</v>
      </c>
      <c r="K349" s="37" t="s">
        <v>30</v>
      </c>
      <c r="L349" s="30" t="s">
        <v>80</v>
      </c>
    </row>
    <row r="350" spans="1:12" s="10" customFormat="1" ht="75.75" customHeight="1" x14ac:dyDescent="0.25">
      <c r="A350" s="2">
        <v>349</v>
      </c>
      <c r="B350" s="59" t="s">
        <v>88</v>
      </c>
      <c r="C350" s="60" t="s">
        <v>802</v>
      </c>
      <c r="D350" s="61" t="s">
        <v>102</v>
      </c>
      <c r="E350" s="64">
        <v>111</v>
      </c>
      <c r="F350" s="62">
        <v>59206.69</v>
      </c>
      <c r="G350" s="3" t="s">
        <v>25</v>
      </c>
      <c r="H350" s="63">
        <v>42234</v>
      </c>
      <c r="I350" s="62">
        <v>59206.69</v>
      </c>
      <c r="J350" s="8" t="s">
        <v>15</v>
      </c>
      <c r="K350" s="37" t="s">
        <v>30</v>
      </c>
      <c r="L350" s="30" t="s">
        <v>316</v>
      </c>
    </row>
    <row r="351" spans="1:12" s="10" customFormat="1" ht="48.75" customHeight="1" x14ac:dyDescent="0.25">
      <c r="A351" s="2">
        <v>350</v>
      </c>
      <c r="B351" s="59" t="s">
        <v>88</v>
      </c>
      <c r="C351" s="60" t="s">
        <v>101</v>
      </c>
      <c r="D351" s="61" t="s">
        <v>102</v>
      </c>
      <c r="E351" s="64">
        <v>116</v>
      </c>
      <c r="F351" s="62">
        <v>11335.84</v>
      </c>
      <c r="G351" s="3" t="s">
        <v>25</v>
      </c>
      <c r="H351" s="63">
        <v>42660</v>
      </c>
      <c r="I351" s="62">
        <v>11335.84</v>
      </c>
      <c r="J351" s="8" t="s">
        <v>15</v>
      </c>
      <c r="K351" s="37" t="s">
        <v>30</v>
      </c>
      <c r="L351" s="30" t="s">
        <v>103</v>
      </c>
    </row>
    <row r="352" spans="1:12" s="10" customFormat="1" ht="48.75" customHeight="1" x14ac:dyDescent="0.25">
      <c r="A352" s="2">
        <v>351</v>
      </c>
      <c r="B352" s="59" t="s">
        <v>88</v>
      </c>
      <c r="C352" s="60" t="s">
        <v>104</v>
      </c>
      <c r="D352" s="61" t="s">
        <v>102</v>
      </c>
      <c r="E352" s="64">
        <v>117</v>
      </c>
      <c r="F352" s="62">
        <v>8815.41</v>
      </c>
      <c r="G352" s="3" t="s">
        <v>25</v>
      </c>
      <c r="H352" s="63">
        <v>42660</v>
      </c>
      <c r="I352" s="62">
        <v>8815.41</v>
      </c>
      <c r="J352" s="8" t="s">
        <v>15</v>
      </c>
      <c r="K352" s="37" t="s">
        <v>30</v>
      </c>
      <c r="L352" s="30" t="s">
        <v>103</v>
      </c>
    </row>
    <row r="353" spans="1:12" s="10" customFormat="1" ht="48.75" customHeight="1" x14ac:dyDescent="0.25">
      <c r="A353" s="2">
        <v>352</v>
      </c>
      <c r="B353" s="59">
        <v>772100000</v>
      </c>
      <c r="C353" s="60" t="s">
        <v>317</v>
      </c>
      <c r="D353" s="61" t="s">
        <v>102</v>
      </c>
      <c r="E353" s="64">
        <v>165</v>
      </c>
      <c r="F353" s="62">
        <v>10681.25</v>
      </c>
      <c r="G353" s="3" t="s">
        <v>25</v>
      </c>
      <c r="H353" s="63">
        <v>42304</v>
      </c>
      <c r="I353" s="62">
        <v>10681.25</v>
      </c>
      <c r="J353" s="8" t="s">
        <v>15</v>
      </c>
      <c r="K353" s="37" t="s">
        <v>30</v>
      </c>
      <c r="L353" s="30" t="s">
        <v>316</v>
      </c>
    </row>
    <row r="354" spans="1:12" s="10" customFormat="1" ht="48.75" customHeight="1" x14ac:dyDescent="0.25">
      <c r="A354" s="2">
        <v>353</v>
      </c>
      <c r="B354" s="59">
        <v>772100000</v>
      </c>
      <c r="C354" s="60" t="s">
        <v>317</v>
      </c>
      <c r="D354" s="61" t="s">
        <v>102</v>
      </c>
      <c r="E354" s="64">
        <v>82</v>
      </c>
      <c r="F354" s="62">
        <v>2763.87</v>
      </c>
      <c r="G354" s="3" t="s">
        <v>25</v>
      </c>
      <c r="H354" s="63">
        <v>42549</v>
      </c>
      <c r="I354" s="62">
        <v>2763.87</v>
      </c>
      <c r="J354" s="8" t="s">
        <v>15</v>
      </c>
      <c r="K354" s="37" t="s">
        <v>30</v>
      </c>
      <c r="L354" s="30" t="s">
        <v>103</v>
      </c>
    </row>
    <row r="355" spans="1:12" s="10" customFormat="1" ht="48.75" customHeight="1" x14ac:dyDescent="0.25">
      <c r="B355" s="17"/>
      <c r="C355" s="18"/>
      <c r="D355" s="19"/>
      <c r="E355" s="20"/>
      <c r="F355" s="24"/>
      <c r="G355" s="21"/>
      <c r="H355" s="22"/>
      <c r="I355" s="24"/>
      <c r="J355" s="19"/>
      <c r="K355" s="23"/>
    </row>
    <row r="356" spans="1:12" s="10" customFormat="1" ht="48.75" customHeight="1" x14ac:dyDescent="0.25">
      <c r="B356" s="17"/>
      <c r="C356" s="18"/>
      <c r="D356" s="19"/>
      <c r="E356" s="20"/>
      <c r="F356" s="24"/>
      <c r="G356" s="21"/>
      <c r="H356" s="22"/>
      <c r="I356" s="24"/>
      <c r="J356" s="19"/>
      <c r="K356" s="23"/>
    </row>
    <row r="357" spans="1:12" s="10" customFormat="1" ht="48.75" customHeight="1" x14ac:dyDescent="0.25">
      <c r="B357" s="17"/>
      <c r="C357" s="18"/>
      <c r="D357" s="19"/>
      <c r="E357" s="20"/>
      <c r="F357" s="24"/>
      <c r="G357" s="21"/>
      <c r="H357" s="22"/>
      <c r="I357" s="24"/>
      <c r="J357" s="19"/>
      <c r="K357" s="23"/>
    </row>
    <row r="358" spans="1:12" s="10" customFormat="1" ht="48.75" customHeight="1" x14ac:dyDescent="0.25">
      <c r="B358" s="17"/>
      <c r="C358" s="18"/>
      <c r="D358" s="19"/>
      <c r="E358" s="20"/>
      <c r="F358" s="24"/>
      <c r="G358" s="21"/>
      <c r="H358" s="22"/>
      <c r="I358" s="24"/>
      <c r="J358" s="19"/>
      <c r="K358" s="23"/>
    </row>
    <row r="359" spans="1:12" s="10" customFormat="1" ht="48.75" customHeight="1" x14ac:dyDescent="0.25">
      <c r="B359" s="17"/>
      <c r="C359" s="18"/>
      <c r="D359" s="19"/>
      <c r="E359" s="20"/>
      <c r="F359" s="24"/>
      <c r="G359" s="21"/>
      <c r="H359" s="22"/>
      <c r="I359" s="24"/>
      <c r="J359" s="19"/>
      <c r="K359" s="23"/>
    </row>
    <row r="360" spans="1:12" s="10" customFormat="1" ht="48.75" customHeight="1" x14ac:dyDescent="0.25">
      <c r="B360" s="17"/>
      <c r="C360" s="18"/>
      <c r="D360" s="19"/>
      <c r="E360" s="20"/>
      <c r="F360" s="24"/>
      <c r="G360" s="21"/>
      <c r="H360" s="22"/>
      <c r="I360" s="24"/>
      <c r="J360" s="19"/>
      <c r="K360" s="23"/>
    </row>
    <row r="361" spans="1:12" s="10" customFormat="1" ht="48.75" customHeight="1" x14ac:dyDescent="0.25">
      <c r="B361" s="17"/>
      <c r="C361" s="18"/>
      <c r="D361" s="19"/>
      <c r="E361" s="20"/>
      <c r="F361" s="24"/>
      <c r="G361" s="21"/>
      <c r="H361" s="22"/>
      <c r="I361" s="24"/>
      <c r="J361" s="19"/>
      <c r="K361" s="23"/>
    </row>
    <row r="362" spans="1:12" s="10" customFormat="1" ht="48.75" customHeight="1" x14ac:dyDescent="0.25">
      <c r="B362" s="17"/>
      <c r="C362" s="18"/>
      <c r="D362" s="19"/>
      <c r="E362" s="20"/>
      <c r="F362" s="24"/>
      <c r="G362" s="21"/>
      <c r="H362" s="22"/>
      <c r="I362" s="24"/>
      <c r="J362" s="19"/>
      <c r="K362" s="23"/>
    </row>
    <row r="363" spans="1:12" s="10" customFormat="1" ht="48.75" customHeight="1" x14ac:dyDescent="0.25">
      <c r="B363" s="17"/>
      <c r="C363" s="18"/>
      <c r="D363" s="19"/>
      <c r="E363" s="20"/>
      <c r="F363" s="24"/>
      <c r="G363" s="21"/>
      <c r="H363" s="22"/>
      <c r="I363" s="24"/>
      <c r="J363" s="19"/>
      <c r="K363" s="23"/>
    </row>
    <row r="364" spans="1:12" s="10" customFormat="1" ht="48.75" customHeight="1" x14ac:dyDescent="0.25">
      <c r="B364" s="17"/>
      <c r="C364" s="18"/>
      <c r="D364" s="19"/>
      <c r="E364" s="20"/>
      <c r="F364" s="24"/>
      <c r="G364" s="21"/>
      <c r="H364" s="22"/>
      <c r="I364" s="24"/>
      <c r="J364" s="19"/>
      <c r="K364" s="23"/>
    </row>
    <row r="365" spans="1:12" s="10" customFormat="1" ht="48.75" customHeight="1" x14ac:dyDescent="0.25">
      <c r="B365" s="17"/>
      <c r="C365" s="18"/>
      <c r="D365" s="19"/>
      <c r="E365" s="20"/>
      <c r="F365" s="24"/>
      <c r="G365" s="21"/>
      <c r="H365" s="22"/>
      <c r="I365" s="24"/>
      <c r="J365" s="19"/>
      <c r="K365" s="23"/>
    </row>
    <row r="366" spans="1:12" s="10" customFormat="1" ht="48.75" customHeight="1" x14ac:dyDescent="0.25">
      <c r="B366" s="17"/>
      <c r="C366" s="18"/>
      <c r="D366" s="19"/>
      <c r="E366" s="20"/>
      <c r="F366" s="24"/>
      <c r="G366" s="21"/>
      <c r="H366" s="22"/>
      <c r="I366" s="24"/>
      <c r="J366" s="19"/>
      <c r="K366" s="23"/>
    </row>
    <row r="367" spans="1:12" s="10" customFormat="1" ht="48.75" customHeight="1" x14ac:dyDescent="0.25">
      <c r="B367" s="17"/>
      <c r="C367" s="18"/>
      <c r="D367" s="19"/>
      <c r="E367" s="20"/>
      <c r="F367" s="24"/>
      <c r="G367" s="21"/>
      <c r="H367" s="22"/>
      <c r="I367" s="24"/>
      <c r="J367" s="19"/>
      <c r="K367" s="23"/>
    </row>
    <row r="368" spans="1:12" s="10" customFormat="1" ht="48.75" customHeight="1" x14ac:dyDescent="0.25">
      <c r="B368" s="17"/>
      <c r="C368" s="18"/>
      <c r="D368" s="19"/>
      <c r="E368" s="20"/>
      <c r="F368" s="24"/>
      <c r="G368" s="21"/>
      <c r="H368" s="22"/>
      <c r="I368" s="24"/>
      <c r="J368" s="19"/>
      <c r="K368" s="23"/>
    </row>
    <row r="369" spans="2:11" s="10" customFormat="1" ht="48.75" customHeight="1" x14ac:dyDescent="0.25">
      <c r="B369" s="17"/>
      <c r="C369" s="18"/>
      <c r="D369" s="19"/>
      <c r="E369" s="20"/>
      <c r="F369" s="24"/>
      <c r="G369" s="21"/>
      <c r="H369" s="22"/>
      <c r="I369" s="24"/>
      <c r="J369" s="19"/>
      <c r="K369" s="23"/>
    </row>
    <row r="370" spans="2:11" s="10" customFormat="1" ht="48.75" customHeight="1" x14ac:dyDescent="0.25">
      <c r="B370" s="17"/>
      <c r="C370" s="18"/>
      <c r="D370" s="19"/>
      <c r="E370" s="20"/>
      <c r="F370" s="24"/>
      <c r="G370" s="21"/>
      <c r="H370" s="22"/>
      <c r="I370" s="24"/>
      <c r="J370" s="19"/>
      <c r="K370" s="23"/>
    </row>
    <row r="371" spans="2:11" s="10" customFormat="1" ht="48.75" customHeight="1" x14ac:dyDescent="0.25">
      <c r="B371" s="17"/>
      <c r="C371" s="18"/>
      <c r="D371" s="19"/>
      <c r="E371" s="20"/>
      <c r="F371" s="24"/>
      <c r="G371" s="21"/>
      <c r="H371" s="22"/>
      <c r="I371" s="24"/>
      <c r="J371" s="19"/>
      <c r="K371" s="23"/>
    </row>
    <row r="372" spans="2:11" s="10" customFormat="1" ht="48.75" customHeight="1" x14ac:dyDescent="0.25">
      <c r="B372" s="17"/>
      <c r="C372" s="18"/>
      <c r="D372" s="19"/>
      <c r="E372" s="20"/>
      <c r="F372" s="24"/>
      <c r="G372" s="21"/>
      <c r="H372" s="22"/>
      <c r="I372" s="24"/>
      <c r="J372" s="19"/>
      <c r="K372" s="23"/>
    </row>
    <row r="373" spans="2:11" s="10" customFormat="1" ht="48.75" customHeight="1" x14ac:dyDescent="0.25">
      <c r="B373" s="17"/>
      <c r="C373" s="18"/>
      <c r="D373" s="19"/>
      <c r="E373" s="20"/>
      <c r="F373" s="24"/>
      <c r="G373" s="21"/>
      <c r="H373" s="22"/>
      <c r="I373" s="24"/>
      <c r="J373" s="19"/>
      <c r="K373" s="23"/>
    </row>
    <row r="374" spans="2:11" s="10" customFormat="1" ht="48.75" customHeight="1" x14ac:dyDescent="0.25">
      <c r="B374" s="17"/>
      <c r="C374" s="18"/>
      <c r="D374" s="19"/>
      <c r="E374" s="20"/>
      <c r="F374" s="24"/>
      <c r="G374" s="21"/>
      <c r="H374" s="22"/>
      <c r="I374" s="24"/>
      <c r="J374" s="19"/>
      <c r="K374" s="23"/>
    </row>
    <row r="375" spans="2:11" s="10" customFormat="1" ht="48.75" customHeight="1" x14ac:dyDescent="0.25">
      <c r="B375" s="17"/>
      <c r="C375" s="18"/>
      <c r="D375" s="19"/>
      <c r="E375" s="20"/>
      <c r="F375" s="24"/>
      <c r="G375" s="21"/>
      <c r="H375" s="22"/>
      <c r="I375" s="24"/>
      <c r="J375" s="19"/>
      <c r="K375" s="23"/>
    </row>
    <row r="376" spans="2:11" s="10" customFormat="1" ht="48.75" customHeight="1" x14ac:dyDescent="0.25">
      <c r="B376" s="17"/>
      <c r="C376" s="18"/>
      <c r="D376" s="19"/>
      <c r="E376" s="20"/>
      <c r="F376" s="24"/>
      <c r="G376" s="21"/>
      <c r="H376" s="22"/>
      <c r="I376" s="24"/>
      <c r="J376" s="19"/>
      <c r="K376" s="23"/>
    </row>
    <row r="377" spans="2:11" s="10" customFormat="1" ht="48.75" customHeight="1" x14ac:dyDescent="0.25">
      <c r="B377" s="17"/>
      <c r="C377" s="18"/>
      <c r="D377" s="19"/>
      <c r="E377" s="20"/>
      <c r="F377" s="24"/>
      <c r="G377" s="21"/>
      <c r="H377" s="22"/>
      <c r="I377" s="24"/>
      <c r="J377" s="19"/>
      <c r="K377" s="23"/>
    </row>
    <row r="378" spans="2:11" s="10" customFormat="1" ht="45" customHeight="1" x14ac:dyDescent="0.25">
      <c r="B378" s="17"/>
      <c r="C378" s="18"/>
      <c r="D378" s="19"/>
      <c r="E378" s="20"/>
      <c r="F378" s="24"/>
      <c r="G378" s="21"/>
      <c r="H378" s="22"/>
      <c r="I378" s="24"/>
      <c r="J378" s="19"/>
      <c r="K378" s="23"/>
    </row>
    <row r="379" spans="2:11" s="10" customFormat="1" ht="45" customHeight="1" x14ac:dyDescent="0.25">
      <c r="B379" s="17"/>
      <c r="C379" s="18"/>
      <c r="D379" s="19"/>
      <c r="E379" s="20"/>
      <c r="F379" s="24"/>
      <c r="G379" s="21"/>
      <c r="H379" s="22"/>
      <c r="I379" s="24"/>
      <c r="J379" s="19"/>
      <c r="K379" s="23"/>
    </row>
    <row r="380" spans="2:11" s="10" customFormat="1" ht="45" customHeight="1" x14ac:dyDescent="0.25">
      <c r="B380" s="17"/>
      <c r="C380" s="18"/>
      <c r="D380" s="19"/>
      <c r="E380" s="20"/>
      <c r="F380" s="24"/>
      <c r="G380" s="21"/>
      <c r="H380" s="22"/>
      <c r="I380" s="24"/>
      <c r="J380" s="19"/>
      <c r="K380" s="23"/>
    </row>
    <row r="381" spans="2:11" s="10" customFormat="1" ht="45" customHeight="1" x14ac:dyDescent="0.25">
      <c r="B381" s="17"/>
      <c r="C381" s="18"/>
      <c r="D381" s="19"/>
      <c r="E381" s="20"/>
      <c r="F381" s="24"/>
      <c r="G381" s="21"/>
      <c r="H381" s="22"/>
      <c r="I381" s="24"/>
      <c r="J381" s="19"/>
      <c r="K381" s="23"/>
    </row>
    <row r="382" spans="2:11" s="10" customFormat="1" ht="45" customHeight="1" x14ac:dyDescent="0.25">
      <c r="B382" s="17"/>
      <c r="C382" s="18"/>
      <c r="D382" s="19"/>
      <c r="E382" s="20"/>
      <c r="F382" s="24"/>
      <c r="G382" s="21"/>
      <c r="H382" s="22"/>
      <c r="I382" s="24"/>
      <c r="J382" s="19"/>
      <c r="K382" s="23"/>
    </row>
    <row r="383" spans="2:11" s="10" customFormat="1" ht="45" customHeight="1" x14ac:dyDescent="0.25">
      <c r="B383" s="17"/>
      <c r="C383" s="18"/>
      <c r="D383" s="19"/>
      <c r="E383" s="20"/>
      <c r="F383" s="24"/>
      <c r="G383" s="21"/>
      <c r="H383" s="22"/>
      <c r="I383" s="24"/>
      <c r="J383" s="19"/>
      <c r="K383" s="23"/>
    </row>
    <row r="384" spans="2:11" s="10" customFormat="1" ht="45" customHeight="1" x14ac:dyDescent="0.25">
      <c r="B384" s="17"/>
      <c r="C384" s="18"/>
      <c r="D384" s="19"/>
      <c r="E384" s="20"/>
      <c r="F384" s="24"/>
      <c r="G384" s="21"/>
      <c r="H384" s="22"/>
      <c r="I384" s="24"/>
      <c r="J384" s="19"/>
      <c r="K384" s="23"/>
    </row>
    <row r="385" spans="2:11" s="10" customFormat="1" ht="45" customHeight="1" x14ac:dyDescent="0.25">
      <c r="B385" s="17"/>
      <c r="C385" s="18"/>
      <c r="D385" s="19"/>
      <c r="E385" s="20"/>
      <c r="F385" s="24"/>
      <c r="G385" s="21"/>
      <c r="H385" s="22"/>
      <c r="I385" s="24"/>
      <c r="J385" s="19"/>
      <c r="K385" s="23"/>
    </row>
    <row r="386" spans="2:11" s="10" customFormat="1" ht="45" customHeight="1" x14ac:dyDescent="0.25">
      <c r="B386" s="17"/>
      <c r="C386" s="18"/>
      <c r="D386" s="19"/>
      <c r="E386" s="20"/>
      <c r="F386" s="24"/>
      <c r="G386" s="21"/>
      <c r="H386" s="22"/>
      <c r="I386" s="24"/>
      <c r="J386" s="19"/>
      <c r="K386" s="23"/>
    </row>
    <row r="387" spans="2:11" s="10" customFormat="1" ht="45" customHeight="1" x14ac:dyDescent="0.25">
      <c r="B387" s="17"/>
      <c r="C387" s="18"/>
      <c r="D387" s="19"/>
      <c r="E387" s="20"/>
      <c r="F387" s="24"/>
      <c r="G387" s="21"/>
      <c r="H387" s="22"/>
      <c r="I387" s="24"/>
      <c r="J387" s="19"/>
      <c r="K387" s="23"/>
    </row>
    <row r="388" spans="2:11" s="10" customFormat="1" ht="45" customHeight="1" x14ac:dyDescent="0.25">
      <c r="B388" s="17"/>
      <c r="C388" s="18"/>
      <c r="D388" s="19"/>
      <c r="E388" s="20"/>
      <c r="F388" s="24"/>
      <c r="G388" s="21"/>
      <c r="H388" s="22"/>
      <c r="I388" s="24"/>
      <c r="J388" s="19"/>
      <c r="K388" s="23"/>
    </row>
    <row r="389" spans="2:11" s="10" customFormat="1" ht="45" customHeight="1" x14ac:dyDescent="0.25">
      <c r="B389" s="17"/>
      <c r="C389" s="18"/>
      <c r="D389" s="19"/>
      <c r="E389" s="20"/>
      <c r="F389" s="24"/>
      <c r="G389" s="21"/>
      <c r="H389" s="22"/>
      <c r="I389" s="24"/>
      <c r="J389" s="19"/>
      <c r="K389" s="23"/>
    </row>
    <row r="390" spans="2:11" s="10" customFormat="1" ht="45" customHeight="1" x14ac:dyDescent="0.25">
      <c r="B390" s="17"/>
      <c r="C390" s="18"/>
      <c r="D390" s="19"/>
      <c r="E390" s="20"/>
      <c r="F390" s="24"/>
      <c r="G390" s="21"/>
      <c r="H390" s="22"/>
      <c r="I390" s="24"/>
      <c r="J390" s="19"/>
      <c r="K390" s="23"/>
    </row>
    <row r="391" spans="2:11" s="10" customFormat="1" ht="45" customHeight="1" x14ac:dyDescent="0.25">
      <c r="B391" s="17"/>
      <c r="C391" s="18"/>
      <c r="D391" s="19"/>
      <c r="E391" s="20"/>
      <c r="F391" s="24"/>
      <c r="G391" s="21"/>
      <c r="H391" s="22"/>
      <c r="I391" s="24"/>
      <c r="J391" s="19"/>
      <c r="K391" s="23"/>
    </row>
    <row r="392" spans="2:11" s="10" customFormat="1" ht="45" customHeight="1" x14ac:dyDescent="0.25">
      <c r="B392" s="17"/>
      <c r="C392" s="18"/>
      <c r="D392" s="19"/>
      <c r="E392" s="20"/>
      <c r="F392" s="24"/>
      <c r="G392" s="21"/>
      <c r="H392" s="22"/>
      <c r="I392" s="24"/>
      <c r="J392" s="19"/>
      <c r="K392" s="23"/>
    </row>
    <row r="393" spans="2:11" s="10" customFormat="1" ht="45" customHeight="1" x14ac:dyDescent="0.25">
      <c r="B393" s="17"/>
      <c r="C393" s="18"/>
      <c r="D393" s="19"/>
      <c r="E393" s="20"/>
      <c r="F393" s="24"/>
      <c r="G393" s="21"/>
      <c r="H393" s="22"/>
      <c r="I393" s="24"/>
      <c r="J393" s="19"/>
      <c r="K393" s="23"/>
    </row>
    <row r="394" spans="2:11" s="10" customFormat="1" ht="45" customHeight="1" x14ac:dyDescent="0.25">
      <c r="B394" s="17"/>
      <c r="C394" s="18"/>
      <c r="D394" s="19"/>
      <c r="E394" s="20"/>
      <c r="F394" s="24"/>
      <c r="G394" s="21"/>
      <c r="H394" s="22"/>
      <c r="I394" s="24"/>
      <c r="J394" s="19"/>
      <c r="K394" s="23"/>
    </row>
    <row r="395" spans="2:11" s="10" customFormat="1" ht="45" customHeight="1" x14ac:dyDescent="0.25">
      <c r="B395" s="17"/>
      <c r="C395" s="18"/>
      <c r="D395" s="19"/>
      <c r="E395" s="20"/>
      <c r="F395" s="24"/>
      <c r="G395" s="21"/>
      <c r="H395" s="22"/>
      <c r="I395" s="24"/>
      <c r="J395" s="19"/>
      <c r="K395" s="23"/>
    </row>
    <row r="396" spans="2:11" s="10" customFormat="1" ht="83.25" customHeight="1" x14ac:dyDescent="0.25">
      <c r="B396" s="17"/>
      <c r="C396" s="18"/>
      <c r="D396" s="19"/>
      <c r="E396" s="20"/>
      <c r="F396" s="24"/>
      <c r="G396" s="21"/>
      <c r="H396" s="22"/>
      <c r="I396" s="24"/>
      <c r="J396" s="19"/>
      <c r="K396" s="23"/>
    </row>
    <row r="397" spans="2:11" s="10" customFormat="1" ht="68.25" customHeight="1" x14ac:dyDescent="0.25">
      <c r="B397" s="17"/>
      <c r="C397" s="18"/>
      <c r="D397" s="19"/>
      <c r="E397" s="20"/>
      <c r="F397" s="24"/>
      <c r="G397" s="21"/>
      <c r="H397" s="22"/>
      <c r="I397" s="24"/>
      <c r="J397" s="19"/>
      <c r="K397" s="23"/>
    </row>
    <row r="398" spans="2:11" s="10" customFormat="1" ht="45" customHeight="1" x14ac:dyDescent="0.25">
      <c r="B398" s="17"/>
      <c r="C398" s="18"/>
      <c r="D398" s="19"/>
      <c r="E398" s="20"/>
      <c r="F398" s="24"/>
      <c r="G398" s="21"/>
      <c r="H398" s="22"/>
      <c r="I398" s="24"/>
      <c r="J398" s="19"/>
      <c r="K398" s="23"/>
    </row>
    <row r="399" spans="2:11" s="10" customFormat="1" ht="45" customHeight="1" x14ac:dyDescent="0.25">
      <c r="B399" s="17"/>
      <c r="C399" s="18"/>
      <c r="D399" s="19"/>
      <c r="E399" s="20"/>
      <c r="F399" s="24"/>
      <c r="G399" s="21"/>
      <c r="H399" s="22"/>
      <c r="I399" s="24"/>
      <c r="J399" s="19"/>
      <c r="K399" s="23"/>
    </row>
    <row r="400" spans="2:11" s="10" customFormat="1" ht="45" customHeight="1" x14ac:dyDescent="0.25">
      <c r="B400" s="17"/>
      <c r="C400" s="18"/>
      <c r="D400" s="19"/>
      <c r="E400" s="20"/>
      <c r="F400" s="24"/>
      <c r="G400" s="21"/>
      <c r="H400" s="22"/>
      <c r="I400" s="24"/>
      <c r="J400" s="19"/>
      <c r="K400" s="23"/>
    </row>
    <row r="401" spans="2:11" s="10" customFormat="1" ht="45" customHeight="1" x14ac:dyDescent="0.25">
      <c r="B401" s="17"/>
      <c r="C401" s="18"/>
      <c r="D401" s="19"/>
      <c r="E401" s="20"/>
      <c r="F401" s="24"/>
      <c r="G401" s="21"/>
      <c r="H401" s="22"/>
      <c r="I401" s="24"/>
      <c r="J401" s="19"/>
      <c r="K401" s="23"/>
    </row>
    <row r="402" spans="2:11" s="10" customFormat="1" ht="45" customHeight="1" x14ac:dyDescent="0.25">
      <c r="B402" s="17"/>
      <c r="C402" s="18"/>
      <c r="D402" s="19"/>
      <c r="E402" s="20"/>
      <c r="F402" s="24"/>
      <c r="G402" s="21"/>
      <c r="H402" s="22"/>
      <c r="I402" s="24"/>
      <c r="J402" s="19"/>
      <c r="K402" s="23"/>
    </row>
    <row r="403" spans="2:11" s="10" customFormat="1" ht="45" customHeight="1" x14ac:dyDescent="0.25">
      <c r="B403" s="17"/>
      <c r="C403" s="18"/>
      <c r="D403" s="19"/>
      <c r="E403" s="20"/>
      <c r="F403" s="24"/>
      <c r="G403" s="21"/>
      <c r="H403" s="22"/>
      <c r="I403" s="24"/>
      <c r="J403" s="19"/>
      <c r="K403" s="23"/>
    </row>
    <row r="404" spans="2:11" s="10" customFormat="1" ht="45" customHeight="1" x14ac:dyDescent="0.25">
      <c r="B404" s="17"/>
      <c r="C404" s="18"/>
      <c r="D404" s="19"/>
      <c r="E404" s="20"/>
      <c r="F404" s="24"/>
      <c r="G404" s="21"/>
      <c r="H404" s="22"/>
      <c r="I404" s="24"/>
      <c r="J404" s="19"/>
      <c r="K404" s="23"/>
    </row>
    <row r="405" spans="2:11" s="10" customFormat="1" ht="45" customHeight="1" x14ac:dyDescent="0.25">
      <c r="B405" s="17"/>
      <c r="C405" s="18"/>
      <c r="D405" s="19"/>
      <c r="E405" s="20"/>
      <c r="F405" s="24"/>
      <c r="G405" s="21"/>
      <c r="H405" s="22"/>
      <c r="I405" s="24"/>
      <c r="J405" s="19"/>
      <c r="K405" s="23"/>
    </row>
    <row r="406" spans="2:11" s="10" customFormat="1" ht="45" customHeight="1" x14ac:dyDescent="0.25">
      <c r="B406" s="17"/>
      <c r="C406" s="18"/>
      <c r="D406" s="19"/>
      <c r="E406" s="20"/>
      <c r="F406" s="24"/>
      <c r="G406" s="21"/>
      <c r="H406" s="22"/>
      <c r="I406" s="24"/>
      <c r="J406" s="19"/>
      <c r="K406" s="23"/>
    </row>
    <row r="407" spans="2:11" s="10" customFormat="1" ht="45" customHeight="1" x14ac:dyDescent="0.25">
      <c r="B407" s="17"/>
      <c r="C407" s="18"/>
      <c r="D407" s="19"/>
      <c r="E407" s="20"/>
      <c r="F407" s="24"/>
      <c r="G407" s="21"/>
      <c r="H407" s="22"/>
      <c r="I407" s="24"/>
      <c r="J407" s="19"/>
      <c r="K407" s="23"/>
    </row>
    <row r="408" spans="2:11" s="10" customFormat="1" ht="75.75" customHeight="1" x14ac:dyDescent="0.25">
      <c r="B408" s="17"/>
      <c r="C408" s="18"/>
      <c r="D408" s="19"/>
      <c r="E408" s="20"/>
      <c r="F408" s="24"/>
      <c r="G408" s="21"/>
      <c r="H408" s="22"/>
      <c r="I408" s="24"/>
      <c r="J408" s="19"/>
      <c r="K408" s="23"/>
    </row>
    <row r="409" spans="2:11" s="10" customFormat="1" ht="45" customHeight="1" x14ac:dyDescent="0.25">
      <c r="B409" s="17"/>
      <c r="C409" s="18"/>
      <c r="D409" s="19"/>
      <c r="E409" s="20"/>
      <c r="F409" s="24"/>
      <c r="G409" s="21"/>
      <c r="H409" s="22"/>
      <c r="I409" s="24"/>
      <c r="J409" s="19"/>
      <c r="K409" s="23"/>
    </row>
    <row r="410" spans="2:11" s="10" customFormat="1" ht="45" customHeight="1" x14ac:dyDescent="0.25">
      <c r="B410" s="17"/>
      <c r="C410" s="18"/>
      <c r="D410" s="19"/>
      <c r="E410" s="20"/>
      <c r="F410" s="24"/>
      <c r="G410" s="21"/>
      <c r="H410" s="22"/>
      <c r="I410" s="24"/>
      <c r="J410" s="19"/>
      <c r="K410" s="23"/>
    </row>
    <row r="411" spans="2:11" s="10" customFormat="1" ht="45" customHeight="1" x14ac:dyDescent="0.25">
      <c r="B411" s="17"/>
      <c r="C411" s="18"/>
      <c r="D411" s="19"/>
      <c r="E411" s="20"/>
      <c r="F411" s="24"/>
      <c r="G411" s="21"/>
      <c r="H411" s="22"/>
      <c r="I411" s="24"/>
      <c r="J411" s="19"/>
      <c r="K411" s="23"/>
    </row>
    <row r="412" spans="2:11" s="10" customFormat="1" ht="45" customHeight="1" x14ac:dyDescent="0.25">
      <c r="B412" s="17"/>
      <c r="C412" s="18"/>
      <c r="D412" s="19"/>
      <c r="E412" s="20"/>
      <c r="F412" s="24"/>
      <c r="G412" s="21"/>
      <c r="H412" s="22"/>
      <c r="I412" s="24"/>
      <c r="J412" s="19"/>
      <c r="K412" s="23"/>
    </row>
    <row r="413" spans="2:11" s="10" customFormat="1" ht="45" customHeight="1" x14ac:dyDescent="0.25">
      <c r="B413" s="17"/>
      <c r="C413" s="18"/>
      <c r="D413" s="19"/>
      <c r="E413" s="20"/>
      <c r="F413" s="24"/>
      <c r="G413" s="21"/>
      <c r="H413" s="22"/>
      <c r="I413" s="24"/>
      <c r="J413" s="19"/>
      <c r="K413" s="23"/>
    </row>
    <row r="414" spans="2:11" s="10" customFormat="1" ht="45" customHeight="1" x14ac:dyDescent="0.25">
      <c r="B414" s="17"/>
      <c r="C414" s="18"/>
      <c r="D414" s="19"/>
      <c r="E414" s="20"/>
      <c r="F414" s="24"/>
      <c r="G414" s="21"/>
      <c r="H414" s="22"/>
      <c r="I414" s="24"/>
      <c r="J414" s="19"/>
      <c r="K414" s="23"/>
    </row>
    <row r="415" spans="2:11" s="10" customFormat="1" ht="45" customHeight="1" x14ac:dyDescent="0.25">
      <c r="B415" s="17"/>
      <c r="C415" s="18"/>
      <c r="D415" s="19"/>
      <c r="E415" s="20"/>
      <c r="F415" s="24"/>
      <c r="G415" s="21"/>
      <c r="H415" s="22"/>
      <c r="I415" s="24"/>
      <c r="J415" s="19"/>
      <c r="K415" s="23"/>
    </row>
    <row r="416" spans="2:11" s="10" customFormat="1" ht="45" customHeight="1" x14ac:dyDescent="0.25">
      <c r="B416" s="17"/>
      <c r="C416" s="18"/>
      <c r="D416" s="19"/>
      <c r="E416" s="20"/>
      <c r="F416" s="24"/>
      <c r="G416" s="21"/>
      <c r="H416" s="22"/>
      <c r="I416" s="24"/>
      <c r="J416" s="19"/>
      <c r="K416" s="23"/>
    </row>
    <row r="417" spans="2:11" s="10" customFormat="1" ht="45" customHeight="1" x14ac:dyDescent="0.25">
      <c r="B417" s="17"/>
      <c r="C417" s="18"/>
      <c r="D417" s="19"/>
      <c r="E417" s="20"/>
      <c r="F417" s="24"/>
      <c r="G417" s="21"/>
      <c r="H417" s="22"/>
      <c r="I417" s="24"/>
      <c r="J417" s="19"/>
      <c r="K417" s="23"/>
    </row>
    <row r="418" spans="2:11" s="10" customFormat="1" ht="45" customHeight="1" x14ac:dyDescent="0.25">
      <c r="B418" s="17"/>
      <c r="C418" s="18"/>
      <c r="D418" s="19"/>
      <c r="E418" s="20"/>
      <c r="F418" s="24"/>
      <c r="G418" s="21"/>
      <c r="H418" s="22"/>
      <c r="I418" s="24"/>
      <c r="J418" s="19"/>
      <c r="K418" s="23"/>
    </row>
    <row r="419" spans="2:11" s="10" customFormat="1" ht="45" customHeight="1" x14ac:dyDescent="0.25">
      <c r="B419" s="17"/>
      <c r="C419" s="18"/>
      <c r="D419" s="19"/>
      <c r="E419" s="20"/>
      <c r="F419" s="24"/>
      <c r="G419" s="21"/>
      <c r="H419" s="22"/>
      <c r="I419" s="24"/>
      <c r="J419" s="19"/>
      <c r="K419" s="23"/>
    </row>
    <row r="420" spans="2:11" s="10" customFormat="1" ht="45" customHeight="1" x14ac:dyDescent="0.25">
      <c r="B420" s="17"/>
      <c r="C420" s="18"/>
      <c r="D420" s="19"/>
      <c r="E420" s="20"/>
      <c r="F420" s="24"/>
      <c r="G420" s="21"/>
      <c r="H420" s="22"/>
      <c r="I420" s="24"/>
      <c r="J420" s="19"/>
      <c r="K420" s="23"/>
    </row>
    <row r="421" spans="2:11" s="10" customFormat="1" ht="45" customHeight="1" x14ac:dyDescent="0.25">
      <c r="B421" s="17"/>
      <c r="C421" s="18"/>
      <c r="D421" s="19"/>
      <c r="E421" s="20"/>
      <c r="F421" s="24"/>
      <c r="G421" s="21"/>
      <c r="H421" s="22"/>
      <c r="I421" s="24"/>
      <c r="J421" s="19"/>
      <c r="K421" s="23"/>
    </row>
    <row r="422" spans="2:11" s="10" customFormat="1" ht="45" customHeight="1" x14ac:dyDescent="0.25">
      <c r="B422" s="17"/>
      <c r="C422" s="18"/>
      <c r="D422" s="19"/>
      <c r="E422" s="20"/>
      <c r="F422" s="24"/>
      <c r="G422" s="21"/>
      <c r="H422" s="22"/>
      <c r="I422" s="24"/>
      <c r="J422" s="19"/>
      <c r="K422" s="23"/>
    </row>
    <row r="423" spans="2:11" s="10" customFormat="1" ht="45" customHeight="1" x14ac:dyDescent="0.25">
      <c r="B423" s="17"/>
      <c r="C423" s="18"/>
      <c r="D423" s="19"/>
      <c r="E423" s="20"/>
      <c r="F423" s="24"/>
      <c r="G423" s="21"/>
      <c r="H423" s="22"/>
      <c r="I423" s="24"/>
      <c r="J423" s="19"/>
      <c r="K423" s="23"/>
    </row>
    <row r="424" spans="2:11" s="10" customFormat="1" ht="45" customHeight="1" x14ac:dyDescent="0.25">
      <c r="B424" s="17"/>
      <c r="C424" s="18"/>
      <c r="D424" s="19"/>
      <c r="E424" s="20"/>
      <c r="F424" s="24"/>
      <c r="G424" s="21"/>
      <c r="H424" s="22"/>
      <c r="I424" s="24"/>
      <c r="J424" s="19"/>
      <c r="K424" s="23"/>
    </row>
    <row r="425" spans="2:11" s="10" customFormat="1" ht="45" customHeight="1" x14ac:dyDescent="0.25">
      <c r="B425" s="17"/>
      <c r="C425" s="18"/>
      <c r="D425" s="19"/>
      <c r="E425" s="20"/>
      <c r="F425" s="24"/>
      <c r="G425" s="21"/>
      <c r="H425" s="22"/>
      <c r="I425" s="24"/>
      <c r="J425" s="19"/>
      <c r="K425" s="23"/>
    </row>
    <row r="426" spans="2:11" s="10" customFormat="1" ht="45" customHeight="1" x14ac:dyDescent="0.25">
      <c r="B426" s="17"/>
      <c r="C426" s="18"/>
      <c r="D426" s="19"/>
      <c r="E426" s="20"/>
      <c r="F426" s="24"/>
      <c r="G426" s="21"/>
      <c r="H426" s="22"/>
      <c r="I426" s="24"/>
      <c r="J426" s="19"/>
      <c r="K426" s="23"/>
    </row>
    <row r="427" spans="2:11" s="10" customFormat="1" ht="45" customHeight="1" x14ac:dyDescent="0.25">
      <c r="B427" s="17"/>
      <c r="C427" s="18"/>
      <c r="D427" s="19"/>
      <c r="E427" s="20"/>
      <c r="F427" s="24"/>
      <c r="G427" s="21"/>
      <c r="H427" s="22"/>
      <c r="I427" s="24"/>
      <c r="J427" s="19"/>
      <c r="K427" s="23"/>
    </row>
    <row r="428" spans="2:11" s="10" customFormat="1" ht="45" customHeight="1" x14ac:dyDescent="0.25">
      <c r="B428" s="17"/>
      <c r="C428" s="18"/>
      <c r="D428" s="19"/>
      <c r="E428" s="20"/>
      <c r="F428" s="24"/>
      <c r="G428" s="21"/>
      <c r="H428" s="22"/>
      <c r="I428" s="24"/>
      <c r="J428" s="19"/>
      <c r="K428" s="23"/>
    </row>
    <row r="429" spans="2:11" s="10" customFormat="1" ht="45" customHeight="1" x14ac:dyDescent="0.25">
      <c r="B429" s="17"/>
      <c r="C429" s="18"/>
      <c r="D429" s="19"/>
      <c r="E429" s="20"/>
      <c r="F429" s="24"/>
      <c r="G429" s="21"/>
      <c r="H429" s="22"/>
      <c r="I429" s="24"/>
      <c r="J429" s="19"/>
      <c r="K429" s="23"/>
    </row>
    <row r="430" spans="2:11" s="10" customFormat="1" ht="45" customHeight="1" x14ac:dyDescent="0.25">
      <c r="B430" s="17"/>
      <c r="C430" s="18"/>
      <c r="D430" s="19"/>
      <c r="E430" s="20"/>
      <c r="F430" s="24"/>
      <c r="G430" s="21"/>
      <c r="H430" s="22"/>
      <c r="I430" s="24"/>
      <c r="J430" s="19"/>
      <c r="K430" s="23"/>
    </row>
    <row r="431" spans="2:11" s="10" customFormat="1" ht="45" customHeight="1" x14ac:dyDescent="0.25">
      <c r="B431" s="17"/>
      <c r="C431" s="18"/>
      <c r="D431" s="19"/>
      <c r="E431" s="20"/>
      <c r="F431" s="24"/>
      <c r="G431" s="21"/>
      <c r="H431" s="22"/>
      <c r="I431" s="24"/>
      <c r="J431" s="19"/>
      <c r="K431" s="23"/>
    </row>
    <row r="432" spans="2:11" s="10" customFormat="1" ht="71.25" customHeight="1" x14ac:dyDescent="0.25">
      <c r="B432" s="17"/>
      <c r="C432" s="18"/>
      <c r="D432" s="19"/>
      <c r="E432" s="20"/>
      <c r="F432" s="24"/>
      <c r="G432" s="21"/>
      <c r="H432" s="22"/>
      <c r="I432" s="24"/>
      <c r="J432" s="19"/>
      <c r="K432" s="23"/>
    </row>
    <row r="433" spans="2:11" s="10" customFormat="1" ht="81" customHeight="1" x14ac:dyDescent="0.25">
      <c r="B433" s="17"/>
      <c r="C433" s="18"/>
      <c r="D433" s="19"/>
      <c r="E433" s="20"/>
      <c r="F433" s="24"/>
      <c r="G433" s="21"/>
      <c r="H433" s="22"/>
      <c r="I433" s="24"/>
      <c r="J433" s="19"/>
      <c r="K433" s="23"/>
    </row>
    <row r="434" spans="2:11" s="10" customFormat="1" ht="45" customHeight="1" x14ac:dyDescent="0.25">
      <c r="B434" s="17"/>
      <c r="C434" s="18"/>
      <c r="D434" s="19"/>
      <c r="E434" s="20"/>
      <c r="F434" s="24"/>
      <c r="G434" s="21"/>
      <c r="H434" s="22"/>
      <c r="I434" s="24"/>
      <c r="J434" s="19"/>
      <c r="K434" s="23"/>
    </row>
    <row r="435" spans="2:11" s="10" customFormat="1" ht="45" customHeight="1" x14ac:dyDescent="0.25">
      <c r="B435" s="17"/>
      <c r="C435" s="18"/>
      <c r="D435" s="19"/>
      <c r="E435" s="20"/>
      <c r="F435" s="24"/>
      <c r="G435" s="21"/>
      <c r="H435" s="22"/>
      <c r="I435" s="24"/>
      <c r="J435" s="19"/>
      <c r="K435" s="23"/>
    </row>
    <row r="436" spans="2:11" s="10" customFormat="1" ht="45" customHeight="1" x14ac:dyDescent="0.25">
      <c r="B436" s="17"/>
      <c r="C436" s="18"/>
      <c r="D436" s="19"/>
      <c r="E436" s="20"/>
      <c r="F436" s="24"/>
      <c r="G436" s="21"/>
      <c r="H436" s="22"/>
      <c r="I436" s="24"/>
      <c r="J436" s="19"/>
      <c r="K436" s="23"/>
    </row>
    <row r="437" spans="2:11" s="10" customFormat="1" ht="45" customHeight="1" x14ac:dyDescent="0.25">
      <c r="B437" s="17"/>
      <c r="C437" s="18"/>
      <c r="D437" s="19"/>
      <c r="E437" s="20"/>
      <c r="F437" s="24"/>
      <c r="G437" s="21"/>
      <c r="H437" s="22"/>
      <c r="I437" s="24"/>
      <c r="J437" s="19"/>
      <c r="K437" s="23"/>
    </row>
    <row r="438" spans="2:11" s="10" customFormat="1" ht="45" customHeight="1" x14ac:dyDescent="0.25">
      <c r="B438" s="17"/>
      <c r="C438" s="18"/>
      <c r="D438" s="19"/>
      <c r="E438" s="20"/>
      <c r="F438" s="24"/>
      <c r="G438" s="21"/>
      <c r="H438" s="22"/>
      <c r="I438" s="24"/>
      <c r="J438" s="19"/>
      <c r="K438" s="23"/>
    </row>
    <row r="439" spans="2:11" s="10" customFormat="1" ht="45" customHeight="1" x14ac:dyDescent="0.25">
      <c r="B439" s="17"/>
      <c r="C439" s="18"/>
      <c r="D439" s="19"/>
      <c r="E439" s="20"/>
      <c r="F439" s="24"/>
      <c r="G439" s="21"/>
      <c r="H439" s="22"/>
      <c r="I439" s="24"/>
      <c r="J439" s="19"/>
      <c r="K439" s="23"/>
    </row>
    <row r="440" spans="2:11" s="10" customFormat="1" ht="45" customHeight="1" x14ac:dyDescent="0.25">
      <c r="B440" s="17"/>
      <c r="C440" s="18"/>
      <c r="D440" s="19"/>
      <c r="E440" s="20"/>
      <c r="F440" s="24"/>
      <c r="G440" s="21"/>
      <c r="H440" s="22"/>
      <c r="I440" s="24"/>
      <c r="J440" s="19"/>
      <c r="K440" s="23"/>
    </row>
    <row r="441" spans="2:11" s="10" customFormat="1" ht="45" customHeight="1" x14ac:dyDescent="0.25">
      <c r="B441" s="17"/>
      <c r="C441" s="18"/>
      <c r="D441" s="19"/>
      <c r="E441" s="20"/>
      <c r="F441" s="24"/>
      <c r="G441" s="21"/>
      <c r="H441" s="22"/>
      <c r="I441" s="24"/>
      <c r="J441" s="19"/>
      <c r="K441" s="23"/>
    </row>
    <row r="442" spans="2:11" s="10" customFormat="1" ht="45" customHeight="1" x14ac:dyDescent="0.25">
      <c r="B442" s="17"/>
      <c r="C442" s="18"/>
      <c r="D442" s="19"/>
      <c r="E442" s="20"/>
      <c r="F442" s="24"/>
      <c r="G442" s="21"/>
      <c r="H442" s="22"/>
      <c r="I442" s="24"/>
      <c r="J442" s="19"/>
      <c r="K442" s="23"/>
    </row>
    <row r="443" spans="2:11" s="10" customFormat="1" ht="45" customHeight="1" x14ac:dyDescent="0.25">
      <c r="B443" s="17"/>
      <c r="C443" s="18"/>
      <c r="D443" s="19"/>
      <c r="E443" s="20"/>
      <c r="F443" s="24"/>
      <c r="G443" s="21"/>
      <c r="H443" s="22"/>
      <c r="I443" s="24"/>
      <c r="J443" s="19"/>
      <c r="K443" s="23"/>
    </row>
    <row r="444" spans="2:11" s="10" customFormat="1" ht="45" customHeight="1" x14ac:dyDescent="0.25">
      <c r="B444" s="17"/>
      <c r="C444" s="18"/>
      <c r="D444" s="19"/>
      <c r="E444" s="20"/>
      <c r="F444" s="24"/>
      <c r="G444" s="21"/>
      <c r="H444" s="22"/>
      <c r="I444" s="24"/>
      <c r="J444" s="19"/>
      <c r="K444" s="23"/>
    </row>
    <row r="445" spans="2:11" s="10" customFormat="1" ht="45" customHeight="1" x14ac:dyDescent="0.25">
      <c r="B445" s="17"/>
      <c r="C445" s="18"/>
      <c r="D445" s="19"/>
      <c r="E445" s="20"/>
      <c r="F445" s="24"/>
      <c r="G445" s="21"/>
      <c r="H445" s="22"/>
      <c r="I445" s="24"/>
      <c r="J445" s="19"/>
      <c r="K445" s="23"/>
    </row>
    <row r="446" spans="2:11" s="10" customFormat="1" ht="45" customHeight="1" x14ac:dyDescent="0.25">
      <c r="B446" s="17"/>
      <c r="C446" s="18"/>
      <c r="D446" s="19"/>
      <c r="E446" s="20"/>
      <c r="F446" s="24"/>
      <c r="G446" s="21"/>
      <c r="H446" s="22"/>
      <c r="I446" s="24"/>
      <c r="J446" s="19"/>
      <c r="K446" s="23"/>
    </row>
    <row r="447" spans="2:11" s="10" customFormat="1" ht="45" customHeight="1" x14ac:dyDescent="0.25">
      <c r="B447" s="17"/>
      <c r="C447" s="18"/>
      <c r="D447" s="19"/>
      <c r="E447" s="20"/>
      <c r="F447" s="24"/>
      <c r="G447" s="21"/>
      <c r="H447" s="22"/>
      <c r="I447" s="24"/>
      <c r="J447" s="19"/>
      <c r="K447" s="23"/>
    </row>
    <row r="448" spans="2:11" s="10" customFormat="1" ht="45" customHeight="1" x14ac:dyDescent="0.25">
      <c r="B448" s="17"/>
      <c r="C448" s="18"/>
      <c r="D448" s="19"/>
      <c r="E448" s="20"/>
      <c r="F448" s="24"/>
      <c r="G448" s="21"/>
      <c r="H448" s="22"/>
      <c r="I448" s="24"/>
      <c r="J448" s="19"/>
      <c r="K448" s="23"/>
    </row>
    <row r="449" spans="2:11" s="10" customFormat="1" ht="45" customHeight="1" x14ac:dyDescent="0.25">
      <c r="B449" s="17"/>
      <c r="C449" s="18"/>
      <c r="D449" s="19"/>
      <c r="E449" s="20"/>
      <c r="F449" s="24"/>
      <c r="G449" s="21"/>
      <c r="H449" s="22"/>
      <c r="I449" s="24"/>
      <c r="J449" s="19"/>
      <c r="K449" s="23"/>
    </row>
    <row r="450" spans="2:11" s="10" customFormat="1" ht="45" customHeight="1" x14ac:dyDescent="0.25">
      <c r="B450" s="17"/>
      <c r="C450" s="18"/>
      <c r="D450" s="19"/>
      <c r="E450" s="20"/>
      <c r="F450" s="24"/>
      <c r="G450" s="21"/>
      <c r="H450" s="22"/>
      <c r="I450" s="24"/>
      <c r="J450" s="19"/>
      <c r="K450" s="23"/>
    </row>
    <row r="451" spans="2:11" s="10" customFormat="1" ht="45" customHeight="1" x14ac:dyDescent="0.25">
      <c r="B451" s="17"/>
      <c r="C451" s="18"/>
      <c r="D451" s="19"/>
      <c r="E451" s="20"/>
      <c r="F451" s="24"/>
      <c r="G451" s="21"/>
      <c r="H451" s="22"/>
      <c r="I451" s="24"/>
      <c r="J451" s="19"/>
      <c r="K451" s="23"/>
    </row>
    <row r="452" spans="2:11" s="10" customFormat="1" ht="45" customHeight="1" x14ac:dyDescent="0.25">
      <c r="B452" s="17"/>
      <c r="C452" s="18"/>
      <c r="D452" s="19"/>
      <c r="E452" s="20"/>
      <c r="F452" s="24"/>
      <c r="G452" s="21"/>
      <c r="H452" s="22"/>
      <c r="I452" s="24"/>
      <c r="J452" s="19"/>
      <c r="K452" s="23"/>
    </row>
    <row r="453" spans="2:11" s="10" customFormat="1" ht="45" customHeight="1" x14ac:dyDescent="0.25">
      <c r="B453" s="17"/>
      <c r="C453" s="18"/>
      <c r="D453" s="19"/>
      <c r="E453" s="20"/>
      <c r="F453" s="24"/>
      <c r="G453" s="21"/>
      <c r="H453" s="22"/>
      <c r="I453" s="24"/>
      <c r="J453" s="19"/>
      <c r="K453" s="23"/>
    </row>
    <row r="454" spans="2:11" s="10" customFormat="1" ht="45" customHeight="1" x14ac:dyDescent="0.25">
      <c r="B454" s="17"/>
      <c r="C454" s="18"/>
      <c r="D454" s="19"/>
      <c r="E454" s="20"/>
      <c r="F454" s="24"/>
      <c r="G454" s="21"/>
      <c r="H454" s="22"/>
      <c r="I454" s="24"/>
      <c r="J454" s="19"/>
      <c r="K454" s="23"/>
    </row>
    <row r="455" spans="2:11" s="10" customFormat="1" ht="45" customHeight="1" x14ac:dyDescent="0.25">
      <c r="B455" s="17"/>
      <c r="C455" s="18"/>
      <c r="D455" s="19"/>
      <c r="E455" s="20"/>
      <c r="F455" s="24"/>
      <c r="G455" s="21"/>
      <c r="H455" s="22"/>
      <c r="I455" s="24"/>
      <c r="J455" s="19"/>
      <c r="K455" s="23"/>
    </row>
    <row r="456" spans="2:11" s="10" customFormat="1" ht="45" customHeight="1" x14ac:dyDescent="0.25">
      <c r="B456" s="17"/>
      <c r="C456" s="18"/>
      <c r="D456" s="19"/>
      <c r="E456" s="20"/>
      <c r="F456" s="24"/>
      <c r="G456" s="21"/>
      <c r="H456" s="22"/>
      <c r="I456" s="24"/>
      <c r="J456" s="19"/>
      <c r="K456" s="23"/>
    </row>
    <row r="457" spans="2:11" ht="45" customHeight="1" x14ac:dyDescent="0.25"/>
  </sheetData>
  <sheetProtection algorithmName="SHA-512" hashValue="4zos8ZhbHkM+ppWbqaGuDaMNzioBBlqKTe0WVKxR4i0elREVLjyOKJV4gCrSifOFnq49ZenMTsazPuuamOORWg==" saltValue="UueRMmLFxuQ1yrbvq4+QJA==" spinCount="100000" sheet="1" objects="1" scenarios="1"/>
  <autoFilter ref="A1:L354"/>
  <mergeCells count="15">
    <mergeCell ref="L319:L320"/>
    <mergeCell ref="B323:B324"/>
    <mergeCell ref="C323:C324"/>
    <mergeCell ref="D323:D324"/>
    <mergeCell ref="E323:E324"/>
    <mergeCell ref="G323:G324"/>
    <mergeCell ref="H323:H324"/>
    <mergeCell ref="J323:J324"/>
    <mergeCell ref="L323:L324"/>
    <mergeCell ref="B319:B320"/>
    <mergeCell ref="C319:C320"/>
    <mergeCell ref="D319:D320"/>
    <mergeCell ref="E319:E320"/>
    <mergeCell ref="G319:G320"/>
    <mergeCell ref="H319:H320"/>
  </mergeCells>
  <pageMargins left="0.7" right="0.7" top="0.75" bottom="0.75" header="0.3" footer="0.3"/>
  <pageSetup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სახელმწიფო ბიუჯეტით - 2018 წელი</vt:lpstr>
      <vt:lpstr>საკუთარი სახსრებით - 2018 წელი</vt:lpstr>
      <vt:lpstr>'საკუთარი სახსრებით - 2018 წელი'!Print_Area</vt:lpstr>
      <vt:lpstr>'სახელმწიფო ბიუჯეტით - 2018 წელი'!Print_Area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2019-04-02T17:35:14Z</dcterms:modified>
</cp:coreProperties>
</file>